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<sst xmlns="http://schemas.openxmlformats.org/spreadsheetml/2006/main" count="473" uniqueCount="282">
  <si>
    <t>JSE Limited.  Copyright 2008.</t>
  </si>
  <si>
    <t>PRODUCT</t>
  </si>
  <si>
    <t>PCOdc1</t>
  </si>
  <si>
    <t>pM Closing Constituents - Daily</t>
  </si>
  <si>
    <t>Portfolio modeller close of business constituent product - end of day analysis</t>
  </si>
  <si>
    <t>Generated for 1 period(s) of 1 Day(s)</t>
  </si>
  <si>
    <t>Current period is INCLUDED</t>
  </si>
  <si>
    <t>CLIENT</t>
  </si>
  <si>
    <t>JSE</t>
  </si>
  <si>
    <t>JSE Ltd</t>
  </si>
  <si>
    <t>Distribution</t>
  </si>
  <si>
    <t>indices@jse.co.za;</t>
  </si>
  <si>
    <t>RUN DATE</t>
  </si>
  <si>
    <t>Notes</t>
  </si>
  <si>
    <t xml:space="preserve">Can-Do portfolio dual testing </t>
  </si>
  <si>
    <t>Filter</t>
  </si>
  <si>
    <t>Portfolio Type = O</t>
  </si>
  <si>
    <t>Issue #</t>
  </si>
  <si>
    <t>Issue Date</t>
  </si>
  <si>
    <t>Portfolio Code</t>
  </si>
  <si>
    <t>Alpha Code</t>
  </si>
  <si>
    <t>ISIN</t>
  </si>
  <si>
    <t>TIDM</t>
  </si>
  <si>
    <t>Instrument</t>
  </si>
  <si>
    <t>Sub Sector</t>
  </si>
  <si>
    <t>Listed Instruments</t>
  </si>
  <si>
    <t>Free Float</t>
  </si>
  <si>
    <t>SOB Price</t>
  </si>
  <si>
    <t>COB Price</t>
  </si>
  <si>
    <t>System Weight</t>
  </si>
  <si>
    <t>Factor 1</t>
  </si>
  <si>
    <t>Factor 2</t>
  </si>
  <si>
    <t>Capitalisation</t>
  </si>
  <si>
    <t>Weight in Portfolio</t>
  </si>
  <si>
    <t>B1KQ_SPI</t>
  </si>
  <si>
    <t>B5KQ_SPI</t>
  </si>
  <si>
    <t>B6KQ_SPI</t>
  </si>
  <si>
    <t>BOKQ_SPI</t>
  </si>
  <si>
    <t>GXLQ_SPI</t>
  </si>
  <si>
    <t>TCWQ_SPI</t>
  </si>
  <si>
    <t>TGHQ_SPI</t>
  </si>
  <si>
    <t>YR02_SPI</t>
  </si>
  <si>
    <t>YR15_SPI</t>
  </si>
  <si>
    <t>YR23_SPI</t>
  </si>
  <si>
    <t>YR24_SPI</t>
  </si>
  <si>
    <t>YR25_SPI</t>
  </si>
  <si>
    <t>YR26_SPI</t>
  </si>
  <si>
    <t>YR27_SPI</t>
  </si>
  <si>
    <t>YR28_SPI</t>
  </si>
  <si>
    <t>B1KQ</t>
  </si>
  <si>
    <t>FSR</t>
  </si>
  <si>
    <t>ZAE000066304</t>
  </si>
  <si>
    <t>108J</t>
  </si>
  <si>
    <t>Firstrand Ltd</t>
  </si>
  <si>
    <t>REM</t>
  </si>
  <si>
    <t>ZAE000026480</t>
  </si>
  <si>
    <t>10TT</t>
  </si>
  <si>
    <t>Remgro Ltd</t>
  </si>
  <si>
    <t>RMH</t>
  </si>
  <si>
    <t>ZAE000024501</t>
  </si>
  <si>
    <t>10AA</t>
  </si>
  <si>
    <t>RMB Holdings Ltd</t>
  </si>
  <si>
    <t>B5KQ</t>
  </si>
  <si>
    <t>AGL</t>
  </si>
  <si>
    <t>GB00B1XZS820</t>
  </si>
  <si>
    <t>100U</t>
  </si>
  <si>
    <t>Anglo American plc</t>
  </si>
  <si>
    <t>TGA</t>
  </si>
  <si>
    <t>ZAE000296554</t>
  </si>
  <si>
    <t>1B3N</t>
  </si>
  <si>
    <t>Thungela Resources Ltd</t>
  </si>
  <si>
    <t>B6KQ</t>
  </si>
  <si>
    <t>NED</t>
  </si>
  <si>
    <t>ZAE000004875</t>
  </si>
  <si>
    <t>101I</t>
  </si>
  <si>
    <t>Nedbank Group Ltd</t>
  </si>
  <si>
    <t>OMU</t>
  </si>
  <si>
    <t>ZAE000255360</t>
  </si>
  <si>
    <t>1A6B</t>
  </si>
  <si>
    <t>Old Mutual Limited</t>
  </si>
  <si>
    <t>BOKQ</t>
  </si>
  <si>
    <t>INP</t>
  </si>
  <si>
    <t>GB00B17BBQ50</t>
  </si>
  <si>
    <t>11RW</t>
  </si>
  <si>
    <t>Investec plc</t>
  </si>
  <si>
    <t>N91</t>
  </si>
  <si>
    <t>GB00BJHPLV88</t>
  </si>
  <si>
    <t>1ARA</t>
  </si>
  <si>
    <t>Ninety One plc</t>
  </si>
  <si>
    <t>GXLQ</t>
  </si>
  <si>
    <t>GLN</t>
  </si>
  <si>
    <t>JE00B4T3BW64</t>
  </si>
  <si>
    <t>18XO</t>
  </si>
  <si>
    <t>Glencore plc</t>
  </si>
  <si>
    <t>SSW</t>
  </si>
  <si>
    <t>ZAE000259701</t>
  </si>
  <si>
    <t>1AOX</t>
  </si>
  <si>
    <t>Sibanye Stillwater Ltd</t>
  </si>
  <si>
    <t>TGHQ</t>
  </si>
  <si>
    <t>SSU</t>
  </si>
  <si>
    <t>ZAE000272522</t>
  </si>
  <si>
    <t>1AJA</t>
  </si>
  <si>
    <t>Tsogo Sun Hotels LTD</t>
  </si>
  <si>
    <t>TSG</t>
  </si>
  <si>
    <t>ZAE000273116</t>
  </si>
  <si>
    <t>109M</t>
  </si>
  <si>
    <t>Tsogo Sun Holdings Ltd</t>
  </si>
  <si>
    <t>YR02</t>
  </si>
  <si>
    <t>ADH</t>
  </si>
  <si>
    <t>ZAE000031035</t>
  </si>
  <si>
    <t>10GE</t>
  </si>
  <si>
    <t>ADvTECH Ltd</t>
  </si>
  <si>
    <t>ARI</t>
  </si>
  <si>
    <t>ZAE000054045</t>
  </si>
  <si>
    <t>100V</t>
  </si>
  <si>
    <t>African Rainbow Min Ltd</t>
  </si>
  <si>
    <t>AVI</t>
  </si>
  <si>
    <t>ZAE000049433</t>
  </si>
  <si>
    <t>102J</t>
  </si>
  <si>
    <t>AVI Ltd</t>
  </si>
  <si>
    <t>FFB</t>
  </si>
  <si>
    <t>ZAE000248506</t>
  </si>
  <si>
    <t>17KY</t>
  </si>
  <si>
    <t>Fortress Real Est Inv B</t>
  </si>
  <si>
    <t>KIO</t>
  </si>
  <si>
    <t>ZAE000085346</t>
  </si>
  <si>
    <t>157W</t>
  </si>
  <si>
    <t>Kumba Iron Ore Ltd</t>
  </si>
  <si>
    <t>LHC</t>
  </si>
  <si>
    <t>ZAE000145892</t>
  </si>
  <si>
    <t>17SO</t>
  </si>
  <si>
    <t>Life Healthc Grp Hldgs Ltd</t>
  </si>
  <si>
    <t>MCG</t>
  </si>
  <si>
    <t>ZAE000265971</t>
  </si>
  <si>
    <t>1AFS</t>
  </si>
  <si>
    <t>MultiChoice Group Ltd</t>
  </si>
  <si>
    <t>MTM</t>
  </si>
  <si>
    <t>ZAE000269890</t>
  </si>
  <si>
    <t>101S</t>
  </si>
  <si>
    <t>Momentum Met Hldgs Ltd</t>
  </si>
  <si>
    <t>NTC</t>
  </si>
  <si>
    <t>ZAE000011953</t>
  </si>
  <si>
    <t>10EE</t>
  </si>
  <si>
    <t>Netcare Limited</t>
  </si>
  <si>
    <t>NY1</t>
  </si>
  <si>
    <t>ZAE000282356</t>
  </si>
  <si>
    <t>1AR9</t>
  </si>
  <si>
    <t>Ninety One Limited</t>
  </si>
  <si>
    <t>OUT</t>
  </si>
  <si>
    <t>ZAE000314084</t>
  </si>
  <si>
    <t>181L</t>
  </si>
  <si>
    <t>OUTsurance Group Limited</t>
  </si>
  <si>
    <t>PPH</t>
  </si>
  <si>
    <t>ZAE000259479</t>
  </si>
  <si>
    <t>1A0N</t>
  </si>
  <si>
    <t>Pepkor Holdings Ltd</t>
  </si>
  <si>
    <t>QLT</t>
  </si>
  <si>
    <t>GB00BNHSJN34</t>
  </si>
  <si>
    <t>1A7H</t>
  </si>
  <si>
    <t>Quilter plc</t>
  </si>
  <si>
    <t>RDF</t>
  </si>
  <si>
    <t>ZAE000190252</t>
  </si>
  <si>
    <t>10P4</t>
  </si>
  <si>
    <t>Redefine Properties Ltd</t>
  </si>
  <si>
    <t>SAP</t>
  </si>
  <si>
    <t>ZAE000006284</t>
  </si>
  <si>
    <t>105I</t>
  </si>
  <si>
    <t>Sappi Ltd</t>
  </si>
  <si>
    <t>SPP</t>
  </si>
  <si>
    <t>ZAE000058517</t>
  </si>
  <si>
    <t>135K</t>
  </si>
  <si>
    <t>The Spar Group Ltd</t>
  </si>
  <si>
    <t>TBS</t>
  </si>
  <si>
    <t>ZAE000071080</t>
  </si>
  <si>
    <t>Tiger Brands Ltd</t>
  </si>
  <si>
    <t>TFG</t>
  </si>
  <si>
    <t>ZAE000148466</t>
  </si>
  <si>
    <t>105W</t>
  </si>
  <si>
    <t>The Foschini Group Limited</t>
  </si>
  <si>
    <t>TRU</t>
  </si>
  <si>
    <t>ZAE000028296</t>
  </si>
  <si>
    <t>10HL</t>
  </si>
  <si>
    <t>Truworths Int Ltd</t>
  </si>
  <si>
    <t>VKE</t>
  </si>
  <si>
    <t>ZAE000180865</t>
  </si>
  <si>
    <t>12ZQ</t>
  </si>
  <si>
    <t>Vukile Property Fund Ltd</t>
  </si>
  <si>
    <t>YR15</t>
  </si>
  <si>
    <t>EQU</t>
  </si>
  <si>
    <t>ZAE000188843</t>
  </si>
  <si>
    <t>Equites Prop Fund Ltd</t>
  </si>
  <si>
    <t>GRT</t>
  </si>
  <si>
    <t>ZAE000179420</t>
  </si>
  <si>
    <t>Growthpoint Prop Ltd</t>
  </si>
  <si>
    <t>HYP</t>
  </si>
  <si>
    <t>ZAE000190724</t>
  </si>
  <si>
    <t>Hyprop Inv Ltd</t>
  </si>
  <si>
    <t>NRP</t>
  </si>
  <si>
    <t>NL0015000RT3</t>
  </si>
  <si>
    <t>19XX</t>
  </si>
  <si>
    <t>NEPI Rockcastle N.V.</t>
  </si>
  <si>
    <t>RES</t>
  </si>
  <si>
    <t>ZAE000209557</t>
  </si>
  <si>
    <t>Resilient REIT Limited</t>
  </si>
  <si>
    <t>YR23</t>
  </si>
  <si>
    <t>AMS</t>
  </si>
  <si>
    <t>ZAE000013181</t>
  </si>
  <si>
    <t>100N</t>
  </si>
  <si>
    <t>Anglo American Plat Ltd</t>
  </si>
  <si>
    <t>ANG</t>
  </si>
  <si>
    <t>GB00BRXH2664</t>
  </si>
  <si>
    <t>100D</t>
  </si>
  <si>
    <t>AngloGold Ashanti plc</t>
  </si>
  <si>
    <t>BHG</t>
  </si>
  <si>
    <t>AU000000BHP4</t>
  </si>
  <si>
    <t>1BBI</t>
  </si>
  <si>
    <t>BHP Group Limited</t>
  </si>
  <si>
    <t>GFI</t>
  </si>
  <si>
    <t>ZAE000018123</t>
  </si>
  <si>
    <t>100F</t>
  </si>
  <si>
    <t>Gold Fields Ltd</t>
  </si>
  <si>
    <t>IMP</t>
  </si>
  <si>
    <t>ZAE000083648</t>
  </si>
  <si>
    <t>100L</t>
  </si>
  <si>
    <t>Impala Platinum Hlgs Ltd</t>
  </si>
  <si>
    <t>NPH</t>
  </si>
  <si>
    <t>ZAE000298253</t>
  </si>
  <si>
    <t>100M</t>
  </si>
  <si>
    <t>Northam Platinum Hldgs Ltd</t>
  </si>
  <si>
    <t>SOL</t>
  </si>
  <si>
    <t>ZAE000006896</t>
  </si>
  <si>
    <t>103M</t>
  </si>
  <si>
    <t>Sasol Limited</t>
  </si>
  <si>
    <t>YR24</t>
  </si>
  <si>
    <t>YR25</t>
  </si>
  <si>
    <t>BTI</t>
  </si>
  <si>
    <t>GB0002875804</t>
  </si>
  <si>
    <t>172E</t>
  </si>
  <si>
    <t>British American Tob plc</t>
  </si>
  <si>
    <t>CFR</t>
  </si>
  <si>
    <t>CH0210483332</t>
  </si>
  <si>
    <t>102Z</t>
  </si>
  <si>
    <t>Compagnie Fin Richemont</t>
  </si>
  <si>
    <t>NPN</t>
  </si>
  <si>
    <t>ZAE000325783</t>
  </si>
  <si>
    <t>10BC</t>
  </si>
  <si>
    <t>Naspers Ltd -N-</t>
  </si>
  <si>
    <t>PRX</t>
  </si>
  <si>
    <t>NL0013654783</t>
  </si>
  <si>
    <t>1ALH</t>
  </si>
  <si>
    <t>Prosus N.V.</t>
  </si>
  <si>
    <t>YR26</t>
  </si>
  <si>
    <t>YR27</t>
  </si>
  <si>
    <t>ABG</t>
  </si>
  <si>
    <t>ZAE000255915</t>
  </si>
  <si>
    <t>101N</t>
  </si>
  <si>
    <t>Absa Group Limited</t>
  </si>
  <si>
    <t>KAP</t>
  </si>
  <si>
    <t>ZAE000171963</t>
  </si>
  <si>
    <t>10BO</t>
  </si>
  <si>
    <t>KAP Limited</t>
  </si>
  <si>
    <t>MRP</t>
  </si>
  <si>
    <t>ZAE000200457</t>
  </si>
  <si>
    <t>108M</t>
  </si>
  <si>
    <t>Mr Price Group Ltd</t>
  </si>
  <si>
    <t>SLM</t>
  </si>
  <si>
    <t>ZAE000070660</t>
  </si>
  <si>
    <t>10KD</t>
  </si>
  <si>
    <t>Sanlam Limited</t>
  </si>
  <si>
    <t>WHL</t>
  </si>
  <si>
    <t>ZAE000063863</t>
  </si>
  <si>
    <t>10G4</t>
  </si>
  <si>
    <t>Woolworths Holdings Ltd</t>
  </si>
  <si>
    <t>YR28</t>
  </si>
  <si>
    <t>SBK</t>
  </si>
  <si>
    <t>ZAE000109815</t>
  </si>
  <si>
    <t>101M</t>
  </si>
  <si>
    <t>Standard Bank Group Ltd</t>
  </si>
  <si>
    <t>YR29</t>
  </si>
  <si>
    <t>TCWQ</t>
  </si>
  <si>
    <t>TCP</t>
  </si>
  <si>
    <t>WBC</t>
  </si>
</sst>
</file>

<file path=xl/styles.xml><?xml version="1.0" encoding="utf-8"?>
<styleSheet xmlns="http://schemas.openxmlformats.org/spreadsheetml/2006/main">
  <numFmts count="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#0.0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3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34" fillId="0" borderId="0" xfId="0" applyNumberFormat="1" applyFont="1" applyAlignment="1">
      <alignment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0" fontId="34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7"/>
  <sheetViews>
    <sheetView tabSelected="1" zoomScalePageLayoutView="0" workbookViewId="0" topLeftCell="A7">
      <selection activeCell="I108" sqref="I108"/>
    </sheetView>
  </sheetViews>
  <sheetFormatPr defaultColWidth="9.140625" defaultRowHeight="15"/>
  <cols>
    <col min="1" max="2" width="11.57421875" style="0" customWidth="1"/>
    <col min="6" max="6" width="25.140625" style="0" bestFit="1" customWidth="1"/>
    <col min="8" max="8" width="16.8515625" style="0" bestFit="1" customWidth="1"/>
    <col min="13" max="13" width="13.8515625" style="0" customWidth="1"/>
    <col min="15" max="15" width="17.00390625" style="0" bestFit="1" customWidth="1"/>
    <col min="16" max="17" width="10.8515625" style="0" bestFit="1" customWidth="1"/>
  </cols>
  <sheetData>
    <row r="1" ht="14.25">
      <c r="A1" t="s">
        <v>0</v>
      </c>
    </row>
    <row r="3" spans="1:3" ht="14.25">
      <c r="A3" s="1" t="s">
        <v>1</v>
      </c>
      <c r="B3" t="s">
        <v>2</v>
      </c>
      <c r="C3" t="s">
        <v>3</v>
      </c>
    </row>
    <row r="4" ht="14.25">
      <c r="A4" t="s">
        <v>4</v>
      </c>
    </row>
    <row r="5" ht="14.25">
      <c r="A5" t="s">
        <v>5</v>
      </c>
    </row>
    <row r="6" ht="14.25">
      <c r="A6" t="s">
        <v>6</v>
      </c>
    </row>
    <row r="8" spans="1:3" ht="14.25">
      <c r="A8" s="1" t="s">
        <v>7</v>
      </c>
      <c r="B8" t="s">
        <v>8</v>
      </c>
      <c r="C8" t="s">
        <v>9</v>
      </c>
    </row>
    <row r="9" spans="1:2" ht="14.25">
      <c r="A9" t="s">
        <v>10</v>
      </c>
      <c r="B9" t="s">
        <v>11</v>
      </c>
    </row>
    <row r="11" spans="1:2" ht="14.25">
      <c r="A11" s="1" t="s">
        <v>12</v>
      </c>
      <c r="B11" s="2">
        <v>45411</v>
      </c>
    </row>
    <row r="12" spans="1:2" ht="14.25">
      <c r="A12" t="s">
        <v>13</v>
      </c>
      <c r="B12" t="s">
        <v>14</v>
      </c>
    </row>
    <row r="13" spans="1:2" ht="14.25">
      <c r="A13" t="s">
        <v>15</v>
      </c>
      <c r="B13" t="s">
        <v>16</v>
      </c>
    </row>
    <row r="14" spans="1:2" ht="14.25">
      <c r="A14" t="s">
        <v>17</v>
      </c>
      <c r="B14">
        <v>1</v>
      </c>
    </row>
    <row r="16" spans="1:31" ht="14.25">
      <c r="A16" t="s">
        <v>18</v>
      </c>
      <c r="B16" t="s">
        <v>19</v>
      </c>
      <c r="C16" t="s">
        <v>20</v>
      </c>
      <c r="D16" t="s">
        <v>21</v>
      </c>
      <c r="E16" t="s">
        <v>22</v>
      </c>
      <c r="F16" t="s">
        <v>23</v>
      </c>
      <c r="G16" t="s">
        <v>24</v>
      </c>
      <c r="H16" t="s">
        <v>25</v>
      </c>
      <c r="I16" t="s">
        <v>26</v>
      </c>
      <c r="J16" t="s">
        <v>27</v>
      </c>
      <c r="K16" t="s">
        <v>28</v>
      </c>
      <c r="L16" t="s">
        <v>29</v>
      </c>
      <c r="M16" t="s">
        <v>30</v>
      </c>
      <c r="N16" t="s">
        <v>31</v>
      </c>
      <c r="O16" t="s">
        <v>32</v>
      </c>
      <c r="P16" t="s">
        <v>33</v>
      </c>
      <c r="Q16" t="s">
        <v>34</v>
      </c>
      <c r="R16" t="s">
        <v>35</v>
      </c>
      <c r="S16" t="s">
        <v>36</v>
      </c>
      <c r="T16" t="s">
        <v>37</v>
      </c>
      <c r="U16" t="s">
        <v>38</v>
      </c>
      <c r="V16" t="s">
        <v>39</v>
      </c>
      <c r="W16" t="s">
        <v>40</v>
      </c>
      <c r="X16" t="s">
        <v>41</v>
      </c>
      <c r="Y16" t="s">
        <v>42</v>
      </c>
      <c r="Z16" t="s">
        <v>43</v>
      </c>
      <c r="AA16" t="s">
        <v>44</v>
      </c>
      <c r="AB16" t="s">
        <v>45</v>
      </c>
      <c r="AC16" t="s">
        <v>46</v>
      </c>
      <c r="AD16" t="s">
        <v>47</v>
      </c>
      <c r="AE16" t="s">
        <v>48</v>
      </c>
    </row>
    <row r="17" spans="1:17" ht="14.25">
      <c r="A17" s="2">
        <v>45411</v>
      </c>
      <c r="B17" t="s">
        <v>49</v>
      </c>
      <c r="C17" t="s">
        <v>50</v>
      </c>
      <c r="D17" t="s">
        <v>51</v>
      </c>
      <c r="E17" t="s">
        <v>52</v>
      </c>
      <c r="F17" t="s">
        <v>53</v>
      </c>
      <c r="G17">
        <v>30101010</v>
      </c>
      <c r="H17" s="3">
        <v>5609488001</v>
      </c>
      <c r="I17">
        <v>54</v>
      </c>
      <c r="J17" s="3">
        <v>6354</v>
      </c>
      <c r="K17" s="3">
        <v>6502</v>
      </c>
      <c r="L17">
        <v>1</v>
      </c>
      <c r="M17">
        <v>0.9175227471</v>
      </c>
      <c r="N17">
        <v>1</v>
      </c>
      <c r="O17" s="4">
        <v>5965.7329016442</v>
      </c>
      <c r="P17" s="5">
        <v>0.3281533860185189</v>
      </c>
      <c r="Q17">
        <v>0.9175227471</v>
      </c>
    </row>
    <row r="18" spans="1:17" ht="14.25">
      <c r="A18" s="2">
        <v>45411</v>
      </c>
      <c r="B18" t="s">
        <v>49</v>
      </c>
      <c r="C18" t="s">
        <v>54</v>
      </c>
      <c r="D18" t="s">
        <v>55</v>
      </c>
      <c r="E18" t="s">
        <v>56</v>
      </c>
      <c r="F18" t="s">
        <v>57</v>
      </c>
      <c r="G18">
        <v>30202000</v>
      </c>
      <c r="H18" s="3">
        <v>529217007</v>
      </c>
      <c r="I18">
        <v>100</v>
      </c>
      <c r="J18" s="3">
        <v>11890</v>
      </c>
      <c r="K18" s="3">
        <v>12186</v>
      </c>
      <c r="L18">
        <v>1</v>
      </c>
      <c r="M18">
        <v>1</v>
      </c>
      <c r="N18">
        <v>1</v>
      </c>
      <c r="O18" s="4">
        <v>12186</v>
      </c>
      <c r="P18" s="5">
        <v>0.6703077774265676</v>
      </c>
      <c r="Q18">
        <v>1</v>
      </c>
    </row>
    <row r="19" spans="1:17" ht="14.25">
      <c r="A19" s="2">
        <v>45411</v>
      </c>
      <c r="B19" t="s">
        <v>49</v>
      </c>
      <c r="C19" t="s">
        <v>58</v>
      </c>
      <c r="D19" t="s">
        <v>59</v>
      </c>
      <c r="E19" t="s">
        <v>60</v>
      </c>
      <c r="F19" t="s">
        <v>61</v>
      </c>
      <c r="G19">
        <v>30202000</v>
      </c>
      <c r="H19" s="3">
        <v>1392933199</v>
      </c>
      <c r="I19">
        <v>47</v>
      </c>
      <c r="J19" s="3">
        <v>39</v>
      </c>
      <c r="K19" s="3">
        <v>40</v>
      </c>
      <c r="L19">
        <v>1</v>
      </c>
      <c r="M19">
        <v>0.69939</v>
      </c>
      <c r="N19">
        <v>1</v>
      </c>
      <c r="O19" s="4">
        <v>27.9756</v>
      </c>
      <c r="P19" s="5">
        <v>0.0015388365549133991</v>
      </c>
      <c r="Q19">
        <v>0.69939</v>
      </c>
    </row>
    <row r="20" spans="1:18" ht="14.25">
      <c r="A20" s="2">
        <v>45411</v>
      </c>
      <c r="B20" t="s">
        <v>62</v>
      </c>
      <c r="C20" t="s">
        <v>63</v>
      </c>
      <c r="D20" t="s">
        <v>64</v>
      </c>
      <c r="E20" t="s">
        <v>65</v>
      </c>
      <c r="F20" t="s">
        <v>66</v>
      </c>
      <c r="G20">
        <v>55102000</v>
      </c>
      <c r="H20" s="3">
        <v>1337577913</v>
      </c>
      <c r="I20">
        <v>80</v>
      </c>
      <c r="J20" s="3">
        <v>62090</v>
      </c>
      <c r="K20" s="3">
        <v>64066</v>
      </c>
      <c r="L20">
        <v>1</v>
      </c>
      <c r="M20">
        <v>1</v>
      </c>
      <c r="N20">
        <v>1</v>
      </c>
      <c r="O20" s="4">
        <v>64066</v>
      </c>
      <c r="P20" s="5">
        <v>0.9800625064059122</v>
      </c>
      <c r="R20">
        <v>1</v>
      </c>
    </row>
    <row r="21" spans="1:18" ht="14.25">
      <c r="A21" s="2">
        <v>45411</v>
      </c>
      <c r="B21" t="s">
        <v>62</v>
      </c>
      <c r="C21" t="s">
        <v>67</v>
      </c>
      <c r="D21" t="s">
        <v>68</v>
      </c>
      <c r="E21" t="s">
        <v>69</v>
      </c>
      <c r="F21" t="s">
        <v>70</v>
      </c>
      <c r="G21">
        <v>60101040</v>
      </c>
      <c r="H21" s="3">
        <v>140492585</v>
      </c>
      <c r="I21">
        <v>0</v>
      </c>
      <c r="J21" s="3">
        <v>12941</v>
      </c>
      <c r="K21" s="3">
        <v>13033</v>
      </c>
      <c r="L21">
        <v>1</v>
      </c>
      <c r="M21">
        <v>0.1</v>
      </c>
      <c r="N21">
        <v>1</v>
      </c>
      <c r="O21" s="4">
        <v>1303.3000000000002</v>
      </c>
      <c r="P21" s="5">
        <v>0.019937493594087745</v>
      </c>
      <c r="R21">
        <v>0.1</v>
      </c>
    </row>
    <row r="22" spans="1:19" ht="14.25">
      <c r="A22" s="2">
        <v>45411</v>
      </c>
      <c r="B22" t="s">
        <v>71</v>
      </c>
      <c r="C22" t="s">
        <v>72</v>
      </c>
      <c r="D22" t="s">
        <v>73</v>
      </c>
      <c r="E22" t="s">
        <v>74</v>
      </c>
      <c r="F22" t="s">
        <v>75</v>
      </c>
      <c r="G22">
        <v>30101010</v>
      </c>
      <c r="H22" s="3">
        <v>488105724</v>
      </c>
      <c r="I22">
        <v>43</v>
      </c>
      <c r="J22" s="3">
        <v>22264</v>
      </c>
      <c r="K22" s="3">
        <v>22682</v>
      </c>
      <c r="L22">
        <v>1</v>
      </c>
      <c r="M22">
        <v>0.0131954</v>
      </c>
      <c r="N22">
        <v>1</v>
      </c>
      <c r="O22" s="4">
        <v>299.29806279999997</v>
      </c>
      <c r="P22" s="5">
        <v>0.21809989455885426</v>
      </c>
      <c r="S22">
        <v>0.0131954</v>
      </c>
    </row>
    <row r="23" spans="1:19" ht="14.25">
      <c r="A23" s="2">
        <v>45411</v>
      </c>
      <c r="B23" t="s">
        <v>71</v>
      </c>
      <c r="C23" t="s">
        <v>76</v>
      </c>
      <c r="D23" t="s">
        <v>77</v>
      </c>
      <c r="E23" t="s">
        <v>78</v>
      </c>
      <c r="F23" t="s">
        <v>79</v>
      </c>
      <c r="G23">
        <v>30301010</v>
      </c>
      <c r="H23" s="3">
        <v>4790906428</v>
      </c>
      <c r="I23">
        <v>0</v>
      </c>
      <c r="J23" s="3">
        <v>1052</v>
      </c>
      <c r="K23" s="3">
        <v>1073</v>
      </c>
      <c r="L23">
        <v>1</v>
      </c>
      <c r="M23">
        <v>1</v>
      </c>
      <c r="N23">
        <v>1</v>
      </c>
      <c r="O23" s="4">
        <v>1073</v>
      </c>
      <c r="P23" s="5">
        <v>0.7819001054411457</v>
      </c>
      <c r="S23">
        <v>1</v>
      </c>
    </row>
    <row r="24" spans="1:20" ht="14.25">
      <c r="A24" s="2">
        <v>45411</v>
      </c>
      <c r="B24" t="s">
        <v>80</v>
      </c>
      <c r="C24" t="s">
        <v>81</v>
      </c>
      <c r="D24" t="s">
        <v>82</v>
      </c>
      <c r="E24" t="s">
        <v>83</v>
      </c>
      <c r="F24" t="s">
        <v>84</v>
      </c>
      <c r="G24">
        <v>30101010</v>
      </c>
      <c r="H24" s="3">
        <v>696082618</v>
      </c>
      <c r="I24">
        <v>96</v>
      </c>
      <c r="J24" s="3">
        <v>11982</v>
      </c>
      <c r="K24" s="3">
        <v>12040</v>
      </c>
      <c r="L24">
        <v>1</v>
      </c>
      <c r="M24">
        <v>1</v>
      </c>
      <c r="N24">
        <v>1</v>
      </c>
      <c r="O24" s="4">
        <v>12040</v>
      </c>
      <c r="P24" s="5">
        <v>0.8593861527480371</v>
      </c>
      <c r="T24">
        <v>1</v>
      </c>
    </row>
    <row r="25" spans="1:20" ht="14.25">
      <c r="A25" s="2">
        <v>45411</v>
      </c>
      <c r="B25" t="s">
        <v>80</v>
      </c>
      <c r="C25" t="s">
        <v>85</v>
      </c>
      <c r="D25" t="s">
        <v>86</v>
      </c>
      <c r="E25" t="s">
        <v>87</v>
      </c>
      <c r="F25" t="s">
        <v>88</v>
      </c>
      <c r="G25">
        <v>30202010</v>
      </c>
      <c r="H25" s="3">
        <v>622624622</v>
      </c>
      <c r="I25">
        <v>0</v>
      </c>
      <c r="J25" s="3">
        <v>3915</v>
      </c>
      <c r="K25" s="3">
        <v>3940</v>
      </c>
      <c r="L25">
        <v>1</v>
      </c>
      <c r="M25">
        <v>0.5</v>
      </c>
      <c r="N25">
        <v>1</v>
      </c>
      <c r="O25" s="4">
        <v>1970</v>
      </c>
      <c r="P25" s="5">
        <v>0.14061384725196288</v>
      </c>
      <c r="T25">
        <v>0.5</v>
      </c>
    </row>
    <row r="26" spans="1:21" ht="14.25">
      <c r="A26" s="2">
        <v>45411</v>
      </c>
      <c r="B26" t="s">
        <v>89</v>
      </c>
      <c r="C26" t="s">
        <v>90</v>
      </c>
      <c r="D26" t="s">
        <v>91</v>
      </c>
      <c r="E26" t="s">
        <v>92</v>
      </c>
      <c r="F26" t="s">
        <v>93</v>
      </c>
      <c r="G26">
        <v>1775</v>
      </c>
      <c r="H26" s="3">
        <v>13550000000</v>
      </c>
      <c r="I26">
        <v>3</v>
      </c>
      <c r="J26" s="3">
        <v>11054</v>
      </c>
      <c r="K26" s="3">
        <v>11108</v>
      </c>
      <c r="L26">
        <v>1</v>
      </c>
      <c r="M26">
        <v>1</v>
      </c>
      <c r="N26">
        <v>1</v>
      </c>
      <c r="O26" s="4">
        <v>11108</v>
      </c>
      <c r="P26" s="5">
        <v>0.9977512139174097</v>
      </c>
      <c r="U26">
        <v>1</v>
      </c>
    </row>
    <row r="27" spans="1:21" ht="14.25">
      <c r="A27" s="2">
        <v>45411</v>
      </c>
      <c r="B27" t="s">
        <v>89</v>
      </c>
      <c r="C27" t="s">
        <v>94</v>
      </c>
      <c r="D27" t="s">
        <v>95</v>
      </c>
      <c r="E27" t="s">
        <v>96</v>
      </c>
      <c r="F27" t="s">
        <v>97</v>
      </c>
      <c r="G27">
        <v>1779</v>
      </c>
      <c r="H27" s="3">
        <v>2830567264</v>
      </c>
      <c r="J27" s="3">
        <v>2219</v>
      </c>
      <c r="K27" s="3">
        <v>2320</v>
      </c>
      <c r="L27">
        <v>1</v>
      </c>
      <c r="M27">
        <v>0.0107913</v>
      </c>
      <c r="N27">
        <v>1</v>
      </c>
      <c r="O27" s="4">
        <v>25.035816</v>
      </c>
      <c r="P27" s="5">
        <v>0.002248786082590287</v>
      </c>
      <c r="U27">
        <v>0.0107913</v>
      </c>
    </row>
    <row r="28" spans="1:23" ht="14.25">
      <c r="A28" s="2">
        <v>45411</v>
      </c>
      <c r="B28" t="s">
        <v>98</v>
      </c>
      <c r="C28" t="s">
        <v>99</v>
      </c>
      <c r="D28" t="s">
        <v>100</v>
      </c>
      <c r="E28" t="s">
        <v>101</v>
      </c>
      <c r="F28" t="s">
        <v>102</v>
      </c>
      <c r="G28">
        <v>5753</v>
      </c>
      <c r="H28" s="3">
        <v>1060895712</v>
      </c>
      <c r="J28" s="3">
        <v>520</v>
      </c>
      <c r="K28" s="3">
        <v>520</v>
      </c>
      <c r="L28">
        <v>1</v>
      </c>
      <c r="M28">
        <v>1</v>
      </c>
      <c r="N28">
        <v>1</v>
      </c>
      <c r="O28" s="4">
        <v>520</v>
      </c>
      <c r="P28" s="5">
        <v>0.3166869671132765</v>
      </c>
      <c r="W28">
        <v>1</v>
      </c>
    </row>
    <row r="29" spans="1:23" ht="14.25">
      <c r="A29" s="2">
        <v>45411</v>
      </c>
      <c r="B29" t="s">
        <v>98</v>
      </c>
      <c r="C29" t="s">
        <v>103</v>
      </c>
      <c r="D29" t="s">
        <v>104</v>
      </c>
      <c r="E29" t="s">
        <v>105</v>
      </c>
      <c r="F29" t="s">
        <v>106</v>
      </c>
      <c r="G29">
        <v>5752</v>
      </c>
      <c r="H29" s="3">
        <v>1060895712</v>
      </c>
      <c r="I29">
        <v>49</v>
      </c>
      <c r="J29" s="3">
        <v>1135</v>
      </c>
      <c r="K29" s="3">
        <v>1122</v>
      </c>
      <c r="L29">
        <v>1</v>
      </c>
      <c r="M29">
        <v>1</v>
      </c>
      <c r="N29">
        <v>1</v>
      </c>
      <c r="O29" s="4">
        <v>1122</v>
      </c>
      <c r="P29" s="5">
        <v>0.6833130328867235</v>
      </c>
      <c r="W29">
        <v>1</v>
      </c>
    </row>
    <row r="30" spans="1:24" ht="14.25">
      <c r="A30" s="2">
        <v>45411</v>
      </c>
      <c r="B30" t="s">
        <v>107</v>
      </c>
      <c r="C30" t="s">
        <v>108</v>
      </c>
      <c r="D30" t="s">
        <v>109</v>
      </c>
      <c r="E30" t="s">
        <v>110</v>
      </c>
      <c r="F30" t="s">
        <v>111</v>
      </c>
      <c r="G30">
        <v>40201010</v>
      </c>
      <c r="H30" s="3">
        <v>554750973</v>
      </c>
      <c r="I30">
        <v>96</v>
      </c>
      <c r="J30" s="3">
        <v>2834</v>
      </c>
      <c r="K30" s="3">
        <v>2813</v>
      </c>
      <c r="L30">
        <v>1</v>
      </c>
      <c r="M30">
        <v>5034496.71828</v>
      </c>
      <c r="N30">
        <v>1</v>
      </c>
      <c r="O30" s="4">
        <v>14162039268.521639</v>
      </c>
      <c r="P30" s="5">
        <v>0.02918019121817143</v>
      </c>
      <c r="X30">
        <v>5034496.71828</v>
      </c>
    </row>
    <row r="31" spans="1:24" ht="14.25">
      <c r="A31" s="2">
        <v>45411</v>
      </c>
      <c r="B31" t="s">
        <v>107</v>
      </c>
      <c r="C31" t="s">
        <v>112</v>
      </c>
      <c r="D31" t="s">
        <v>113</v>
      </c>
      <c r="E31" t="s">
        <v>114</v>
      </c>
      <c r="F31" t="s">
        <v>115</v>
      </c>
      <c r="G31">
        <v>55102000</v>
      </c>
      <c r="H31" s="3">
        <v>224667778</v>
      </c>
      <c r="I31">
        <v>46</v>
      </c>
      <c r="J31" s="3">
        <v>20089</v>
      </c>
      <c r="K31" s="3">
        <v>20360</v>
      </c>
      <c r="L31">
        <v>1</v>
      </c>
      <c r="M31">
        <v>1053242.52079722</v>
      </c>
      <c r="N31">
        <v>1</v>
      </c>
      <c r="O31" s="4">
        <v>21444017723.4314</v>
      </c>
      <c r="P31" s="5">
        <v>0.04418435267627286</v>
      </c>
      <c r="X31">
        <v>1053242.52079722</v>
      </c>
    </row>
    <row r="32" spans="1:24" ht="14.25">
      <c r="A32" s="2">
        <v>45411</v>
      </c>
      <c r="B32" t="s">
        <v>107</v>
      </c>
      <c r="C32" t="s">
        <v>116</v>
      </c>
      <c r="D32" t="s">
        <v>117</v>
      </c>
      <c r="E32" t="s">
        <v>118</v>
      </c>
      <c r="F32" t="s">
        <v>119</v>
      </c>
      <c r="G32">
        <v>45102020</v>
      </c>
      <c r="H32" s="3">
        <v>338960560</v>
      </c>
      <c r="I32">
        <v>93</v>
      </c>
      <c r="J32" s="3">
        <v>8573</v>
      </c>
      <c r="K32" s="3">
        <v>8576</v>
      </c>
      <c r="L32">
        <v>1</v>
      </c>
      <c r="M32">
        <v>3298004.7212</v>
      </c>
      <c r="N32">
        <v>1</v>
      </c>
      <c r="O32" s="4">
        <v>28283688489.0112</v>
      </c>
      <c r="P32" s="5">
        <v>0.05827716071222952</v>
      </c>
      <c r="X32">
        <v>3298004.7212</v>
      </c>
    </row>
    <row r="33" spans="1:24" ht="14.25">
      <c r="A33" s="2">
        <v>45411</v>
      </c>
      <c r="B33" t="s">
        <v>107</v>
      </c>
      <c r="C33" t="s">
        <v>120</v>
      </c>
      <c r="D33" t="s">
        <v>121</v>
      </c>
      <c r="E33" t="s">
        <v>122</v>
      </c>
      <c r="F33" t="s">
        <v>123</v>
      </c>
      <c r="G33">
        <v>35101010</v>
      </c>
      <c r="H33" s="3">
        <v>1192801293</v>
      </c>
      <c r="I33">
        <v>70</v>
      </c>
      <c r="J33" s="3">
        <v>1441</v>
      </c>
      <c r="K33" s="3">
        <v>1440</v>
      </c>
      <c r="L33">
        <v>1</v>
      </c>
      <c r="M33">
        <v>11647153.956185</v>
      </c>
      <c r="N33">
        <v>1</v>
      </c>
      <c r="O33" s="4">
        <v>16771901696.9064</v>
      </c>
      <c r="P33" s="5">
        <v>0.03455768546666312</v>
      </c>
      <c r="X33">
        <v>11647153.956185</v>
      </c>
    </row>
    <row r="34" spans="1:24" ht="14.25">
      <c r="A34" s="2">
        <v>45411</v>
      </c>
      <c r="B34" t="s">
        <v>107</v>
      </c>
      <c r="C34" t="s">
        <v>124</v>
      </c>
      <c r="D34" t="s">
        <v>125</v>
      </c>
      <c r="E34" t="s">
        <v>126</v>
      </c>
      <c r="F34" t="s">
        <v>127</v>
      </c>
      <c r="G34">
        <v>55102010</v>
      </c>
      <c r="H34" s="3">
        <v>322085974</v>
      </c>
      <c r="I34">
        <v>18</v>
      </c>
      <c r="J34" s="3">
        <v>47554</v>
      </c>
      <c r="K34" s="3">
        <v>48122</v>
      </c>
      <c r="L34">
        <v>1</v>
      </c>
      <c r="M34">
        <v>541748.608268</v>
      </c>
      <c r="N34">
        <v>1</v>
      </c>
      <c r="O34" s="4">
        <v>26070026527.072693</v>
      </c>
      <c r="P34" s="5">
        <v>0.053716018201818934</v>
      </c>
      <c r="X34">
        <v>541748.608268</v>
      </c>
    </row>
    <row r="35" spans="1:24" ht="14.25">
      <c r="A35" s="2">
        <v>45411</v>
      </c>
      <c r="B35" t="s">
        <v>107</v>
      </c>
      <c r="C35" t="s">
        <v>128</v>
      </c>
      <c r="D35" t="s">
        <v>129</v>
      </c>
      <c r="E35" t="s">
        <v>130</v>
      </c>
      <c r="F35" t="s">
        <v>131</v>
      </c>
      <c r="G35">
        <v>20101010</v>
      </c>
      <c r="H35" s="3">
        <v>1467349162</v>
      </c>
      <c r="I35">
        <v>94</v>
      </c>
      <c r="J35" s="3">
        <v>1036</v>
      </c>
      <c r="K35" s="3">
        <v>1074</v>
      </c>
      <c r="L35">
        <v>1</v>
      </c>
      <c r="M35">
        <v>13712377.91889</v>
      </c>
      <c r="N35">
        <v>1</v>
      </c>
      <c r="O35" s="4">
        <v>14727093884.88786</v>
      </c>
      <c r="P35" s="5">
        <v>0.030344458697003102</v>
      </c>
      <c r="X35">
        <v>13712377.91889</v>
      </c>
    </row>
    <row r="36" spans="1:24" ht="14.25">
      <c r="A36" s="2">
        <v>45411</v>
      </c>
      <c r="B36" t="s">
        <v>107</v>
      </c>
      <c r="C36" t="s">
        <v>132</v>
      </c>
      <c r="D36" t="s">
        <v>133</v>
      </c>
      <c r="E36" t="s">
        <v>134</v>
      </c>
      <c r="F36" t="s">
        <v>135</v>
      </c>
      <c r="G36">
        <v>15102010</v>
      </c>
      <c r="H36" s="3">
        <v>442512678</v>
      </c>
      <c r="I36">
        <v>0</v>
      </c>
      <c r="J36" s="3">
        <v>11879</v>
      </c>
      <c r="K36" s="3">
        <v>11929</v>
      </c>
      <c r="L36">
        <v>1</v>
      </c>
      <c r="M36">
        <v>2915064.96643886</v>
      </c>
      <c r="N36">
        <v>1</v>
      </c>
      <c r="O36" s="4">
        <v>34773809984.64916</v>
      </c>
      <c r="P36" s="5">
        <v>0.07164973952528418</v>
      </c>
      <c r="X36">
        <v>2915064.96643886</v>
      </c>
    </row>
    <row r="37" spans="1:24" ht="14.25">
      <c r="A37" s="2">
        <v>45411</v>
      </c>
      <c r="B37" t="s">
        <v>107</v>
      </c>
      <c r="C37" t="s">
        <v>136</v>
      </c>
      <c r="D37" t="s">
        <v>137</v>
      </c>
      <c r="E37" t="s">
        <v>138</v>
      </c>
      <c r="F37" t="s">
        <v>139</v>
      </c>
      <c r="G37">
        <v>30301010</v>
      </c>
      <c r="H37" s="3">
        <v>1393612945</v>
      </c>
      <c r="I37">
        <v>65</v>
      </c>
      <c r="J37" s="3">
        <v>2013</v>
      </c>
      <c r="K37" s="3">
        <v>2078</v>
      </c>
      <c r="L37">
        <v>1</v>
      </c>
      <c r="M37">
        <v>12150488.46438</v>
      </c>
      <c r="N37">
        <v>1</v>
      </c>
      <c r="O37" s="4">
        <v>25248715028.98164</v>
      </c>
      <c r="P37" s="5">
        <v>0.052023745916057816</v>
      </c>
      <c r="X37">
        <v>12150488.46438</v>
      </c>
    </row>
    <row r="38" spans="1:24" ht="14.25">
      <c r="A38" s="2">
        <v>45411</v>
      </c>
      <c r="B38" t="s">
        <v>107</v>
      </c>
      <c r="C38" t="s">
        <v>85</v>
      </c>
      <c r="D38" t="s">
        <v>86</v>
      </c>
      <c r="E38" t="s">
        <v>87</v>
      </c>
      <c r="F38" t="s">
        <v>88</v>
      </c>
      <c r="G38">
        <v>30202010</v>
      </c>
      <c r="H38" s="3">
        <v>622624622</v>
      </c>
      <c r="I38">
        <v>0</v>
      </c>
      <c r="J38" s="3">
        <v>3915</v>
      </c>
      <c r="K38" s="3">
        <v>3940</v>
      </c>
      <c r="L38">
        <v>1</v>
      </c>
      <c r="M38">
        <v>2083287.97615801</v>
      </c>
      <c r="N38">
        <v>1</v>
      </c>
      <c r="O38" s="4">
        <v>8208154626.06256</v>
      </c>
      <c r="P38" s="5">
        <v>0.016912502288367593</v>
      </c>
      <c r="X38">
        <v>2083287.97615801</v>
      </c>
    </row>
    <row r="39" spans="1:24" ht="14.25">
      <c r="A39" s="2">
        <v>45411</v>
      </c>
      <c r="B39" t="s">
        <v>107</v>
      </c>
      <c r="C39" t="s">
        <v>140</v>
      </c>
      <c r="D39" t="s">
        <v>141</v>
      </c>
      <c r="E39" t="s">
        <v>142</v>
      </c>
      <c r="F39" t="s">
        <v>143</v>
      </c>
      <c r="G39">
        <v>20101010</v>
      </c>
      <c r="H39" s="3">
        <v>1417549301</v>
      </c>
      <c r="I39">
        <v>100</v>
      </c>
      <c r="J39" s="3">
        <v>1152</v>
      </c>
      <c r="K39" s="3">
        <v>1166</v>
      </c>
      <c r="L39">
        <v>1</v>
      </c>
      <c r="M39">
        <v>14332271.9947603</v>
      </c>
      <c r="N39">
        <v>1</v>
      </c>
      <c r="O39" s="4">
        <v>16711429145.890509</v>
      </c>
      <c r="P39" s="5">
        <v>0.03443308472459227</v>
      </c>
      <c r="X39">
        <v>14332271.9947603</v>
      </c>
    </row>
    <row r="40" spans="1:24" ht="14.25">
      <c r="A40" s="2">
        <v>45411</v>
      </c>
      <c r="B40" t="s">
        <v>107</v>
      </c>
      <c r="C40" t="s">
        <v>144</v>
      </c>
      <c r="D40" t="s">
        <v>145</v>
      </c>
      <c r="E40" t="s">
        <v>146</v>
      </c>
      <c r="F40" t="s">
        <v>147</v>
      </c>
      <c r="G40">
        <v>30202010</v>
      </c>
      <c r="H40" s="3">
        <v>284754801</v>
      </c>
      <c r="I40">
        <v>0</v>
      </c>
      <c r="J40" s="3">
        <v>3834</v>
      </c>
      <c r="K40" s="3">
        <v>3850</v>
      </c>
      <c r="L40">
        <v>1</v>
      </c>
      <c r="M40">
        <v>2287720.071234</v>
      </c>
      <c r="N40">
        <v>1</v>
      </c>
      <c r="O40" s="4">
        <v>8807722274.2509</v>
      </c>
      <c r="P40" s="5">
        <v>0.018147882186039025</v>
      </c>
      <c r="X40">
        <v>2287720.071234</v>
      </c>
    </row>
    <row r="41" spans="1:24" ht="14.25">
      <c r="A41" s="2">
        <v>45411</v>
      </c>
      <c r="B41" t="s">
        <v>107</v>
      </c>
      <c r="C41" t="s">
        <v>148</v>
      </c>
      <c r="D41" t="s">
        <v>149</v>
      </c>
      <c r="E41" t="s">
        <v>150</v>
      </c>
      <c r="F41" t="s">
        <v>151</v>
      </c>
      <c r="G41">
        <v>30302010</v>
      </c>
      <c r="H41" s="3">
        <v>1533388983</v>
      </c>
      <c r="I41">
        <v>47</v>
      </c>
      <c r="J41" s="3">
        <v>3988</v>
      </c>
      <c r="K41" s="3">
        <v>4032</v>
      </c>
      <c r="L41">
        <v>1</v>
      </c>
      <c r="M41">
        <v>8394306.5796</v>
      </c>
      <c r="N41">
        <v>1</v>
      </c>
      <c r="O41" s="4">
        <v>33845844128.947205</v>
      </c>
      <c r="P41" s="5">
        <v>0.0697377111372889</v>
      </c>
      <c r="X41">
        <v>8394306.5796</v>
      </c>
    </row>
    <row r="42" spans="1:24" ht="14.25">
      <c r="A42" s="2">
        <v>45411</v>
      </c>
      <c r="B42" t="s">
        <v>107</v>
      </c>
      <c r="C42" t="s">
        <v>152</v>
      </c>
      <c r="D42" t="s">
        <v>153</v>
      </c>
      <c r="E42" t="s">
        <v>154</v>
      </c>
      <c r="F42" t="s">
        <v>155</v>
      </c>
      <c r="G42">
        <v>40401010</v>
      </c>
      <c r="H42" s="3">
        <v>3684679871</v>
      </c>
      <c r="I42">
        <v>0</v>
      </c>
      <c r="J42" s="3">
        <v>1751</v>
      </c>
      <c r="K42" s="3">
        <v>1765</v>
      </c>
      <c r="L42">
        <v>1</v>
      </c>
      <c r="M42">
        <v>20592923.5186686</v>
      </c>
      <c r="N42">
        <v>1</v>
      </c>
      <c r="O42" s="4">
        <v>36346510010.45008</v>
      </c>
      <c r="P42" s="5">
        <v>0.0748902112265383</v>
      </c>
      <c r="X42">
        <v>20592923.5186686</v>
      </c>
    </row>
    <row r="43" spans="1:24" ht="14.25">
      <c r="A43" s="2">
        <v>45411</v>
      </c>
      <c r="B43" t="s">
        <v>107</v>
      </c>
      <c r="C43" t="s">
        <v>156</v>
      </c>
      <c r="D43" t="s">
        <v>157</v>
      </c>
      <c r="E43" t="s">
        <v>158</v>
      </c>
      <c r="F43" t="s">
        <v>159</v>
      </c>
      <c r="G43">
        <v>30202010</v>
      </c>
      <c r="H43" s="3">
        <v>1404105498</v>
      </c>
      <c r="I43">
        <v>0</v>
      </c>
      <c r="J43" s="3">
        <v>2535</v>
      </c>
      <c r="K43" s="3">
        <v>2547</v>
      </c>
      <c r="L43">
        <v>1</v>
      </c>
      <c r="M43">
        <v>8833174.61273018</v>
      </c>
      <c r="N43">
        <v>1</v>
      </c>
      <c r="O43" s="4">
        <v>22498095738.62377</v>
      </c>
      <c r="P43" s="5">
        <v>0.046356229018301595</v>
      </c>
      <c r="X43">
        <v>8833174.61273018</v>
      </c>
    </row>
    <row r="44" spans="1:24" ht="14.25">
      <c r="A44" s="2">
        <v>45411</v>
      </c>
      <c r="B44" t="s">
        <v>107</v>
      </c>
      <c r="C44" t="s">
        <v>160</v>
      </c>
      <c r="D44" t="s">
        <v>161</v>
      </c>
      <c r="E44" t="s">
        <v>162</v>
      </c>
      <c r="F44" t="s">
        <v>163</v>
      </c>
      <c r="G44">
        <v>35102000</v>
      </c>
      <c r="H44" s="3">
        <v>7052419865</v>
      </c>
      <c r="I44">
        <v>88</v>
      </c>
      <c r="J44" s="3">
        <v>385</v>
      </c>
      <c r="K44" s="3">
        <v>395</v>
      </c>
      <c r="L44">
        <v>1</v>
      </c>
      <c r="M44">
        <v>67355219.1723738</v>
      </c>
      <c r="N44">
        <v>1</v>
      </c>
      <c r="O44" s="4">
        <v>26605311573.08765</v>
      </c>
      <c r="P44" s="5">
        <v>0.05481894693282892</v>
      </c>
      <c r="X44">
        <v>67355219.1723738</v>
      </c>
    </row>
    <row r="45" spans="1:24" ht="14.25">
      <c r="A45" s="2">
        <v>45411</v>
      </c>
      <c r="B45" t="s">
        <v>107</v>
      </c>
      <c r="C45" t="s">
        <v>164</v>
      </c>
      <c r="D45" t="s">
        <v>165</v>
      </c>
      <c r="E45" t="s">
        <v>166</v>
      </c>
      <c r="F45" t="s">
        <v>167</v>
      </c>
      <c r="G45">
        <v>55101015</v>
      </c>
      <c r="H45" s="3">
        <v>602291463</v>
      </c>
      <c r="I45">
        <v>100</v>
      </c>
      <c r="J45" s="3">
        <v>5104</v>
      </c>
      <c r="K45" s="3">
        <v>5110</v>
      </c>
      <c r="L45">
        <v>1</v>
      </c>
      <c r="M45">
        <v>5632828.71805</v>
      </c>
      <c r="N45">
        <v>1</v>
      </c>
      <c r="O45" s="4">
        <v>28783754749.2355</v>
      </c>
      <c r="P45" s="5">
        <v>0.05930752285276779</v>
      </c>
      <c r="X45">
        <v>5632828.71805</v>
      </c>
    </row>
    <row r="46" spans="1:24" ht="14.25">
      <c r="A46" s="2">
        <v>45411</v>
      </c>
      <c r="B46" t="s">
        <v>107</v>
      </c>
      <c r="C46" t="s">
        <v>168</v>
      </c>
      <c r="D46" t="s">
        <v>169</v>
      </c>
      <c r="E46" t="s">
        <v>170</v>
      </c>
      <c r="F46" t="s">
        <v>171</v>
      </c>
      <c r="G46">
        <v>45201010</v>
      </c>
      <c r="H46" s="3">
        <v>192602355</v>
      </c>
      <c r="I46">
        <v>100</v>
      </c>
      <c r="J46" s="3">
        <v>9136</v>
      </c>
      <c r="K46" s="3">
        <v>9275</v>
      </c>
      <c r="L46">
        <v>1</v>
      </c>
      <c r="M46">
        <v>1922945.10951909</v>
      </c>
      <c r="N46">
        <v>1</v>
      </c>
      <c r="O46" s="4">
        <v>17835315890.78956</v>
      </c>
      <c r="P46" s="5">
        <v>0.0367487985495509</v>
      </c>
      <c r="X46">
        <v>1922945.10951909</v>
      </c>
    </row>
    <row r="47" spans="1:24" ht="14.25">
      <c r="A47" s="2">
        <v>45411</v>
      </c>
      <c r="B47" t="s">
        <v>107</v>
      </c>
      <c r="C47" t="s">
        <v>172</v>
      </c>
      <c r="D47" t="s">
        <v>173</v>
      </c>
      <c r="E47">
        <v>1052</v>
      </c>
      <c r="F47" t="s">
        <v>174</v>
      </c>
      <c r="G47">
        <v>45102020</v>
      </c>
      <c r="H47" s="3">
        <v>180327980</v>
      </c>
      <c r="I47">
        <v>84</v>
      </c>
      <c r="J47" s="3">
        <v>19579</v>
      </c>
      <c r="K47" s="3">
        <v>19898</v>
      </c>
      <c r="L47">
        <v>1</v>
      </c>
      <c r="M47">
        <v>1560918.9768472</v>
      </c>
      <c r="N47">
        <v>1</v>
      </c>
      <c r="O47" s="4">
        <v>31059165801.305584</v>
      </c>
      <c r="P47" s="5">
        <v>0.06399589635183921</v>
      </c>
      <c r="X47">
        <v>1560918.9768472</v>
      </c>
    </row>
    <row r="48" spans="1:24" ht="14.25">
      <c r="A48" s="2">
        <v>45411</v>
      </c>
      <c r="B48" t="s">
        <v>107</v>
      </c>
      <c r="C48" t="s">
        <v>175</v>
      </c>
      <c r="D48" t="s">
        <v>176</v>
      </c>
      <c r="E48" t="s">
        <v>177</v>
      </c>
      <c r="F48" t="s">
        <v>178</v>
      </c>
      <c r="G48">
        <v>40401020</v>
      </c>
      <c r="H48" s="3">
        <v>331027300</v>
      </c>
      <c r="I48">
        <v>91</v>
      </c>
      <c r="J48" s="3">
        <v>9619</v>
      </c>
      <c r="K48" s="3">
        <v>9788</v>
      </c>
      <c r="L48">
        <v>1</v>
      </c>
      <c r="M48">
        <v>3206399.24837567</v>
      </c>
      <c r="N48">
        <v>1</v>
      </c>
      <c r="O48" s="4">
        <v>31384235843.10106</v>
      </c>
      <c r="P48" s="5">
        <v>0.06466568731901827</v>
      </c>
      <c r="X48">
        <v>3206399.24837567</v>
      </c>
    </row>
    <row r="49" spans="1:24" ht="14.25">
      <c r="A49" s="2">
        <v>45411</v>
      </c>
      <c r="B49" t="s">
        <v>107</v>
      </c>
      <c r="C49" t="s">
        <v>179</v>
      </c>
      <c r="D49" t="s">
        <v>180</v>
      </c>
      <c r="E49" t="s">
        <v>181</v>
      </c>
      <c r="F49" t="s">
        <v>182</v>
      </c>
      <c r="G49">
        <v>40401020</v>
      </c>
      <c r="H49" s="3">
        <v>408498899</v>
      </c>
      <c r="I49">
        <v>99</v>
      </c>
      <c r="J49" s="3">
        <v>7499</v>
      </c>
      <c r="K49" s="3">
        <v>7535</v>
      </c>
      <c r="L49">
        <v>1</v>
      </c>
      <c r="M49">
        <v>3660150.09419011</v>
      </c>
      <c r="N49">
        <v>1</v>
      </c>
      <c r="O49" s="4">
        <v>27579230959.722477</v>
      </c>
      <c r="P49" s="5">
        <v>0.05682566033011885</v>
      </c>
      <c r="X49">
        <v>3660150.09419011</v>
      </c>
    </row>
    <row r="50" spans="1:24" ht="14.25">
      <c r="A50" s="2">
        <v>45411</v>
      </c>
      <c r="B50" t="s">
        <v>107</v>
      </c>
      <c r="C50" t="s">
        <v>183</v>
      </c>
      <c r="D50" t="s">
        <v>184</v>
      </c>
      <c r="E50" t="s">
        <v>185</v>
      </c>
      <c r="F50" t="s">
        <v>186</v>
      </c>
      <c r="G50">
        <v>35102045</v>
      </c>
      <c r="H50" s="3">
        <v>1104719779</v>
      </c>
      <c r="I50">
        <v>93</v>
      </c>
      <c r="J50" s="3">
        <v>1476</v>
      </c>
      <c r="K50" s="3">
        <v>1500</v>
      </c>
      <c r="L50">
        <v>1</v>
      </c>
      <c r="M50">
        <v>9456347.63741491</v>
      </c>
      <c r="N50">
        <v>1</v>
      </c>
      <c r="O50" s="4">
        <v>14184521456.122364</v>
      </c>
      <c r="P50" s="5">
        <v>0.029226514669247444</v>
      </c>
      <c r="X50">
        <v>9456347.63741491</v>
      </c>
    </row>
    <row r="51" spans="1:25" ht="14.25">
      <c r="A51" s="2">
        <v>45411</v>
      </c>
      <c r="B51" t="s">
        <v>187</v>
      </c>
      <c r="C51" t="s">
        <v>188</v>
      </c>
      <c r="D51" t="s">
        <v>189</v>
      </c>
      <c r="E51">
        <v>1933</v>
      </c>
      <c r="F51" t="s">
        <v>190</v>
      </c>
      <c r="G51">
        <v>35102020</v>
      </c>
      <c r="H51" s="3">
        <v>780684498</v>
      </c>
      <c r="I51">
        <v>71</v>
      </c>
      <c r="J51" s="3">
        <v>1184</v>
      </c>
      <c r="K51" s="3">
        <v>1198</v>
      </c>
      <c r="L51">
        <v>1</v>
      </c>
      <c r="M51">
        <v>0.259176547764198</v>
      </c>
      <c r="N51">
        <v>1</v>
      </c>
      <c r="O51" s="4">
        <v>310.4935042215092</v>
      </c>
      <c r="P51" s="5">
        <v>0.06546584796149643</v>
      </c>
      <c r="Y51">
        <v>0.259176547764198</v>
      </c>
    </row>
    <row r="52" spans="1:25" ht="14.25">
      <c r="A52" s="2">
        <v>45411</v>
      </c>
      <c r="B52" t="s">
        <v>187</v>
      </c>
      <c r="C52" t="s">
        <v>120</v>
      </c>
      <c r="D52" t="s">
        <v>121</v>
      </c>
      <c r="E52" t="s">
        <v>122</v>
      </c>
      <c r="F52" t="s">
        <v>123</v>
      </c>
      <c r="G52">
        <v>35101010</v>
      </c>
      <c r="H52" s="3">
        <v>1192801293</v>
      </c>
      <c r="I52">
        <v>70</v>
      </c>
      <c r="J52" s="3">
        <v>1441</v>
      </c>
      <c r="K52" s="3">
        <v>1440</v>
      </c>
      <c r="L52">
        <v>1</v>
      </c>
      <c r="M52">
        <v>0.396272996730992</v>
      </c>
      <c r="N52">
        <v>1</v>
      </c>
      <c r="O52" s="4">
        <v>570.6331152926284</v>
      </c>
      <c r="P52" s="5">
        <v>0.12031485444826386</v>
      </c>
      <c r="Y52">
        <v>0.396272996730992</v>
      </c>
    </row>
    <row r="53" spans="1:25" ht="14.25">
      <c r="A53" s="2">
        <v>45411</v>
      </c>
      <c r="B53" t="s">
        <v>187</v>
      </c>
      <c r="C53" t="s">
        <v>191</v>
      </c>
      <c r="D53" t="s">
        <v>192</v>
      </c>
      <c r="E53">
        <v>1023</v>
      </c>
      <c r="F53" t="s">
        <v>193</v>
      </c>
      <c r="G53">
        <v>35102000</v>
      </c>
      <c r="H53" s="3">
        <v>3430787066</v>
      </c>
      <c r="I53">
        <v>96</v>
      </c>
      <c r="J53" s="3">
        <v>1065</v>
      </c>
      <c r="K53" s="3">
        <v>1076</v>
      </c>
      <c r="L53">
        <v>1</v>
      </c>
      <c r="M53">
        <v>0.949967353016047</v>
      </c>
      <c r="N53">
        <v>1</v>
      </c>
      <c r="O53" s="4">
        <v>1022.1648718452665</v>
      </c>
      <c r="P53" s="5">
        <v>0.21551784234450688</v>
      </c>
      <c r="Y53">
        <v>0.949967353016047</v>
      </c>
    </row>
    <row r="54" spans="1:25" ht="14.25">
      <c r="A54" s="2">
        <v>45411</v>
      </c>
      <c r="B54" t="s">
        <v>187</v>
      </c>
      <c r="C54" t="s">
        <v>194</v>
      </c>
      <c r="D54" t="s">
        <v>195</v>
      </c>
      <c r="E54">
        <v>1024</v>
      </c>
      <c r="F54" t="s">
        <v>196</v>
      </c>
      <c r="G54">
        <v>35102045</v>
      </c>
      <c r="H54" s="3">
        <v>380399133</v>
      </c>
      <c r="I54">
        <v>100</v>
      </c>
      <c r="J54" s="3">
        <v>2820</v>
      </c>
      <c r="K54" s="3">
        <v>2888</v>
      </c>
      <c r="L54">
        <v>1</v>
      </c>
      <c r="M54">
        <v>0.128776691140641</v>
      </c>
      <c r="N54">
        <v>1</v>
      </c>
      <c r="O54" s="4">
        <v>371.9070840141712</v>
      </c>
      <c r="P54" s="5">
        <v>0.07841456354753774</v>
      </c>
      <c r="Y54">
        <v>0.128776691140641</v>
      </c>
    </row>
    <row r="55" spans="1:25" ht="14.25">
      <c r="A55" s="2">
        <v>45411</v>
      </c>
      <c r="B55" t="s">
        <v>187</v>
      </c>
      <c r="C55" t="s">
        <v>197</v>
      </c>
      <c r="D55" t="s">
        <v>198</v>
      </c>
      <c r="E55" t="s">
        <v>199</v>
      </c>
      <c r="F55" t="s">
        <v>200</v>
      </c>
      <c r="G55">
        <v>35101010</v>
      </c>
      <c r="H55" s="3">
        <v>660826020</v>
      </c>
      <c r="I55">
        <v>0</v>
      </c>
      <c r="J55" s="3">
        <v>12700</v>
      </c>
      <c r="K55" s="3">
        <v>12700</v>
      </c>
      <c r="L55">
        <v>1</v>
      </c>
      <c r="M55">
        <v>0.08867698489823</v>
      </c>
      <c r="N55">
        <v>1</v>
      </c>
      <c r="O55" s="4">
        <v>1126.1977082075211</v>
      </c>
      <c r="P55" s="5">
        <v>0.23745259381497838</v>
      </c>
      <c r="Y55">
        <v>0.08867698489823</v>
      </c>
    </row>
    <row r="56" spans="1:25" ht="14.25">
      <c r="A56" s="2">
        <v>45411</v>
      </c>
      <c r="B56" t="s">
        <v>187</v>
      </c>
      <c r="C56" t="s">
        <v>160</v>
      </c>
      <c r="D56" t="s">
        <v>161</v>
      </c>
      <c r="E56" t="s">
        <v>162</v>
      </c>
      <c r="F56" t="s">
        <v>163</v>
      </c>
      <c r="G56">
        <v>35102000</v>
      </c>
      <c r="H56" s="3">
        <v>7052419865</v>
      </c>
      <c r="I56">
        <v>88</v>
      </c>
      <c r="J56" s="3">
        <v>385</v>
      </c>
      <c r="K56" s="3">
        <v>395</v>
      </c>
      <c r="L56">
        <v>1</v>
      </c>
      <c r="M56">
        <v>2.29163748293156</v>
      </c>
      <c r="N56">
        <v>1</v>
      </c>
      <c r="O56" s="4">
        <v>905.1968057579663</v>
      </c>
      <c r="P56" s="5">
        <v>0.19085576881733066</v>
      </c>
      <c r="Y56">
        <v>2.29163748293156</v>
      </c>
    </row>
    <row r="57" spans="1:25" ht="14.25">
      <c r="A57" s="2">
        <v>45411</v>
      </c>
      <c r="B57" t="s">
        <v>187</v>
      </c>
      <c r="C57" t="s">
        <v>201</v>
      </c>
      <c r="D57" t="s">
        <v>202</v>
      </c>
      <c r="E57">
        <v>1208</v>
      </c>
      <c r="F57" t="s">
        <v>203</v>
      </c>
      <c r="G57">
        <v>35102045</v>
      </c>
      <c r="H57" s="3">
        <v>365204738</v>
      </c>
      <c r="I57">
        <v>76</v>
      </c>
      <c r="J57" s="3">
        <v>4287</v>
      </c>
      <c r="K57" s="3">
        <v>4333</v>
      </c>
      <c r="L57">
        <v>1</v>
      </c>
      <c r="M57">
        <v>0.100678211571306</v>
      </c>
      <c r="N57">
        <v>1</v>
      </c>
      <c r="O57" s="4">
        <v>436.2386907384689</v>
      </c>
      <c r="P57" s="5">
        <v>0.09197852906588595</v>
      </c>
      <c r="Y57">
        <v>0.100678211571306</v>
      </c>
    </row>
    <row r="58" spans="1:26" ht="14.25">
      <c r="A58" s="2">
        <v>45411</v>
      </c>
      <c r="B58" t="s">
        <v>204</v>
      </c>
      <c r="C58" t="s">
        <v>63</v>
      </c>
      <c r="D58" t="s">
        <v>64</v>
      </c>
      <c r="E58" t="s">
        <v>65</v>
      </c>
      <c r="F58" t="s">
        <v>66</v>
      </c>
      <c r="G58">
        <v>55102000</v>
      </c>
      <c r="H58" s="3">
        <v>1337577913</v>
      </c>
      <c r="I58">
        <v>80</v>
      </c>
      <c r="J58" s="3">
        <v>62090</v>
      </c>
      <c r="K58" s="3">
        <v>64066</v>
      </c>
      <c r="L58">
        <v>1</v>
      </c>
      <c r="M58">
        <v>22294.196638454</v>
      </c>
      <c r="N58">
        <v>1</v>
      </c>
      <c r="O58" s="4">
        <v>1428300001.8391938</v>
      </c>
      <c r="P58" s="5">
        <v>0.2493616786597913</v>
      </c>
      <c r="Z58">
        <v>22294.196638454</v>
      </c>
    </row>
    <row r="59" spans="1:26" ht="14.25">
      <c r="A59" s="2">
        <v>45411</v>
      </c>
      <c r="B59" t="s">
        <v>204</v>
      </c>
      <c r="C59" t="s">
        <v>205</v>
      </c>
      <c r="D59" t="s">
        <v>206</v>
      </c>
      <c r="E59" t="s">
        <v>207</v>
      </c>
      <c r="F59" t="s">
        <v>208</v>
      </c>
      <c r="G59">
        <v>55103030</v>
      </c>
      <c r="H59" s="3">
        <v>265292206</v>
      </c>
      <c r="I59">
        <v>22</v>
      </c>
      <c r="J59" s="3">
        <v>63401</v>
      </c>
      <c r="K59" s="3">
        <v>66916</v>
      </c>
      <c r="L59">
        <v>1</v>
      </c>
      <c r="M59">
        <v>4716.76565291638</v>
      </c>
      <c r="N59">
        <v>1</v>
      </c>
      <c r="O59" s="4">
        <v>315627090.4305525</v>
      </c>
      <c r="P59" s="5">
        <v>0.055104180493538504</v>
      </c>
      <c r="Z59">
        <v>4716.76565291638</v>
      </c>
    </row>
    <row r="60" spans="1:26" ht="14.25">
      <c r="A60" s="2">
        <v>45411</v>
      </c>
      <c r="B60" t="s">
        <v>204</v>
      </c>
      <c r="C60" t="s">
        <v>209</v>
      </c>
      <c r="D60" t="s">
        <v>210</v>
      </c>
      <c r="E60" t="s">
        <v>211</v>
      </c>
      <c r="F60" t="s">
        <v>212</v>
      </c>
      <c r="G60">
        <v>55103025</v>
      </c>
      <c r="H60" s="3">
        <v>419882008</v>
      </c>
      <c r="I60">
        <v>100</v>
      </c>
      <c r="J60" s="3">
        <v>44560</v>
      </c>
      <c r="K60" s="3">
        <v>46500</v>
      </c>
      <c r="L60">
        <v>1</v>
      </c>
      <c r="M60">
        <v>8292.17386136205</v>
      </c>
      <c r="N60">
        <v>1</v>
      </c>
      <c r="O60" s="4">
        <v>385586084.5533353</v>
      </c>
      <c r="P60" s="5">
        <v>0.06731806566426167</v>
      </c>
      <c r="Z60">
        <v>8292.17386136205</v>
      </c>
    </row>
    <row r="61" spans="1:26" ht="14.25">
      <c r="A61" s="2">
        <v>45411</v>
      </c>
      <c r="B61" t="s">
        <v>204</v>
      </c>
      <c r="C61" t="s">
        <v>213</v>
      </c>
      <c r="D61" t="s">
        <v>214</v>
      </c>
      <c r="E61" t="s">
        <v>215</v>
      </c>
      <c r="F61" t="s">
        <v>216</v>
      </c>
      <c r="G61">
        <v>55102000</v>
      </c>
      <c r="H61" s="3">
        <v>5071530817</v>
      </c>
      <c r="I61">
        <v>0</v>
      </c>
      <c r="J61" s="3">
        <v>52651</v>
      </c>
      <c r="K61" s="3">
        <v>52763</v>
      </c>
      <c r="L61">
        <v>1</v>
      </c>
      <c r="M61">
        <v>8720.27760487984</v>
      </c>
      <c r="N61">
        <v>1</v>
      </c>
      <c r="O61" s="4">
        <v>460108007.26627505</v>
      </c>
      <c r="P61" s="5">
        <v>0.08032857586570746</v>
      </c>
      <c r="Z61">
        <v>8720.27760487984</v>
      </c>
    </row>
    <row r="62" spans="1:26" ht="14.25">
      <c r="A62" s="2">
        <v>45411</v>
      </c>
      <c r="B62" t="s">
        <v>204</v>
      </c>
      <c r="C62" t="s">
        <v>217</v>
      </c>
      <c r="D62" t="s">
        <v>218</v>
      </c>
      <c r="E62" t="s">
        <v>219</v>
      </c>
      <c r="F62" t="s">
        <v>220</v>
      </c>
      <c r="G62">
        <v>55103025</v>
      </c>
      <c r="H62" s="3">
        <v>895024247</v>
      </c>
      <c r="I62">
        <v>100</v>
      </c>
      <c r="J62" s="3">
        <v>32810</v>
      </c>
      <c r="K62" s="3">
        <v>33593</v>
      </c>
      <c r="L62">
        <v>1</v>
      </c>
      <c r="M62">
        <v>14647.8494228772</v>
      </c>
      <c r="N62">
        <v>1</v>
      </c>
      <c r="O62" s="4">
        <v>492065205.66271377</v>
      </c>
      <c r="P62" s="5">
        <v>0.08590786636990025</v>
      </c>
      <c r="Z62">
        <v>14647.8494228772</v>
      </c>
    </row>
    <row r="63" spans="1:26" ht="14.25">
      <c r="A63" s="2">
        <v>45411</v>
      </c>
      <c r="B63" t="s">
        <v>204</v>
      </c>
      <c r="C63" t="s">
        <v>90</v>
      </c>
      <c r="D63" t="s">
        <v>91</v>
      </c>
      <c r="E63" t="s">
        <v>92</v>
      </c>
      <c r="F63" t="s">
        <v>93</v>
      </c>
      <c r="G63">
        <v>55102000</v>
      </c>
      <c r="H63" s="3">
        <v>13550000000</v>
      </c>
      <c r="I63">
        <v>3</v>
      </c>
      <c r="J63" s="3">
        <v>11054</v>
      </c>
      <c r="K63" s="3">
        <v>11108</v>
      </c>
      <c r="L63">
        <v>1</v>
      </c>
      <c r="M63">
        <v>44785.4081328048</v>
      </c>
      <c r="N63">
        <v>1</v>
      </c>
      <c r="O63" s="4">
        <v>497476313.5391957</v>
      </c>
      <c r="P63" s="5">
        <v>0.08685257192318126</v>
      </c>
      <c r="Z63">
        <v>44785.4081328048</v>
      </c>
    </row>
    <row r="64" spans="1:26" ht="14.25">
      <c r="A64" s="2">
        <v>45411</v>
      </c>
      <c r="B64" t="s">
        <v>204</v>
      </c>
      <c r="C64" t="s">
        <v>221</v>
      </c>
      <c r="D64" t="s">
        <v>222</v>
      </c>
      <c r="E64" t="s">
        <v>223</v>
      </c>
      <c r="F64" t="s">
        <v>224</v>
      </c>
      <c r="G64">
        <v>55103030</v>
      </c>
      <c r="H64" s="3">
        <v>904368485</v>
      </c>
      <c r="I64">
        <v>92</v>
      </c>
      <c r="J64" s="3">
        <v>8603</v>
      </c>
      <c r="K64" s="3">
        <v>8970</v>
      </c>
      <c r="L64">
        <v>1</v>
      </c>
      <c r="M64">
        <v>82872.4625626259</v>
      </c>
      <c r="N64">
        <v>1</v>
      </c>
      <c r="O64" s="4">
        <v>743365989.1867542</v>
      </c>
      <c r="P64" s="5">
        <v>0.12978155197333324</v>
      </c>
      <c r="Z64">
        <v>82872.4625626259</v>
      </c>
    </row>
    <row r="65" spans="1:26" ht="14.25">
      <c r="A65" s="2">
        <v>45411</v>
      </c>
      <c r="B65" t="s">
        <v>204</v>
      </c>
      <c r="C65" t="s">
        <v>225</v>
      </c>
      <c r="D65" t="s">
        <v>226</v>
      </c>
      <c r="E65" t="s">
        <v>227</v>
      </c>
      <c r="F65" t="s">
        <v>228</v>
      </c>
      <c r="G65">
        <v>55103030</v>
      </c>
      <c r="H65" s="3">
        <v>396238229</v>
      </c>
      <c r="I65">
        <v>68</v>
      </c>
      <c r="J65" s="3">
        <v>12450</v>
      </c>
      <c r="K65" s="3">
        <v>12831</v>
      </c>
      <c r="L65">
        <v>1</v>
      </c>
      <c r="M65">
        <v>21398.1568998703</v>
      </c>
      <c r="N65">
        <v>1</v>
      </c>
      <c r="O65" s="4">
        <v>274559751.18223584</v>
      </c>
      <c r="P65" s="5">
        <v>0.04793438378425844</v>
      </c>
      <c r="Z65">
        <v>21398.1568998703</v>
      </c>
    </row>
    <row r="66" spans="1:26" ht="14.25">
      <c r="A66" s="2">
        <v>45411</v>
      </c>
      <c r="B66" t="s">
        <v>204</v>
      </c>
      <c r="C66" t="s">
        <v>229</v>
      </c>
      <c r="D66" t="s">
        <v>230</v>
      </c>
      <c r="E66" t="s">
        <v>231</v>
      </c>
      <c r="F66" t="s">
        <v>232</v>
      </c>
      <c r="G66">
        <v>55201000</v>
      </c>
      <c r="H66" s="3">
        <v>639743757</v>
      </c>
      <c r="I66">
        <v>85</v>
      </c>
      <c r="J66" s="3">
        <v>13023</v>
      </c>
      <c r="K66" s="3">
        <v>13331</v>
      </c>
      <c r="L66">
        <v>1</v>
      </c>
      <c r="M66">
        <v>47654.56318553</v>
      </c>
      <c r="N66">
        <v>1</v>
      </c>
      <c r="O66" s="4">
        <v>635282981.8263005</v>
      </c>
      <c r="P66" s="5">
        <v>0.11091173462733026</v>
      </c>
      <c r="Z66">
        <v>47654.56318553</v>
      </c>
    </row>
    <row r="67" spans="1:26" ht="14.25">
      <c r="A67" s="2">
        <v>45411</v>
      </c>
      <c r="B67" t="s">
        <v>204</v>
      </c>
      <c r="C67" t="s">
        <v>94</v>
      </c>
      <c r="D67" t="s">
        <v>95</v>
      </c>
      <c r="E67" t="s">
        <v>96</v>
      </c>
      <c r="F67" t="s">
        <v>97</v>
      </c>
      <c r="G67">
        <v>55103030</v>
      </c>
      <c r="H67" s="3">
        <v>2830567264</v>
      </c>
      <c r="I67">
        <v>0</v>
      </c>
      <c r="J67" s="3">
        <v>2219</v>
      </c>
      <c r="K67" s="3">
        <v>2320</v>
      </c>
      <c r="L67">
        <v>1</v>
      </c>
      <c r="M67">
        <v>213557.479752855</v>
      </c>
      <c r="N67">
        <v>1</v>
      </c>
      <c r="O67" s="4">
        <v>495453353.0266236</v>
      </c>
      <c r="P67" s="5">
        <v>0.08649939063869769</v>
      </c>
      <c r="Z67">
        <v>213557.479752855</v>
      </c>
    </row>
    <row r="68" spans="1:27" ht="14.25">
      <c r="A68" s="2">
        <v>45411</v>
      </c>
      <c r="B68" t="s">
        <v>233</v>
      </c>
      <c r="C68" t="s">
        <v>120</v>
      </c>
      <c r="D68" t="s">
        <v>121</v>
      </c>
      <c r="E68" t="s">
        <v>122</v>
      </c>
      <c r="F68" t="s">
        <v>123</v>
      </c>
      <c r="G68">
        <v>35101010</v>
      </c>
      <c r="H68" s="3">
        <v>1192801293</v>
      </c>
      <c r="I68">
        <v>70</v>
      </c>
      <c r="J68" s="3">
        <v>1441</v>
      </c>
      <c r="K68" s="3">
        <v>1440</v>
      </c>
      <c r="L68">
        <v>1</v>
      </c>
      <c r="M68">
        <v>102737650.3</v>
      </c>
      <c r="N68">
        <v>1</v>
      </c>
      <c r="O68" s="4">
        <v>147942216432</v>
      </c>
      <c r="P68" s="5">
        <v>0.11268548315864163</v>
      </c>
      <c r="AA68">
        <v>102737650.3</v>
      </c>
    </row>
    <row r="69" spans="1:27" ht="14.25">
      <c r="A69" s="2">
        <v>45411</v>
      </c>
      <c r="B69" t="s">
        <v>233</v>
      </c>
      <c r="C69" t="s">
        <v>191</v>
      </c>
      <c r="D69" t="s">
        <v>192</v>
      </c>
      <c r="E69">
        <v>1023</v>
      </c>
      <c r="F69" t="s">
        <v>193</v>
      </c>
      <c r="G69">
        <v>35102000</v>
      </c>
      <c r="H69" s="3">
        <v>3430787066</v>
      </c>
      <c r="I69">
        <v>96</v>
      </c>
      <c r="J69" s="3">
        <v>1065</v>
      </c>
      <c r="K69" s="3">
        <v>1076</v>
      </c>
      <c r="L69">
        <v>1</v>
      </c>
      <c r="M69">
        <v>272455140.4</v>
      </c>
      <c r="N69">
        <v>1</v>
      </c>
      <c r="O69" s="4">
        <v>293161731070.39996</v>
      </c>
      <c r="P69" s="5">
        <v>0.2232971230661262</v>
      </c>
      <c r="AA69">
        <v>272455140.4</v>
      </c>
    </row>
    <row r="70" spans="1:27" ht="14.25">
      <c r="A70" s="2">
        <v>45411</v>
      </c>
      <c r="B70" t="s">
        <v>233</v>
      </c>
      <c r="C70" t="s">
        <v>194</v>
      </c>
      <c r="D70" t="s">
        <v>195</v>
      </c>
      <c r="E70">
        <v>1024</v>
      </c>
      <c r="F70" t="s">
        <v>196</v>
      </c>
      <c r="G70">
        <v>35102045</v>
      </c>
      <c r="H70" s="3">
        <v>380399133</v>
      </c>
      <c r="I70">
        <v>100</v>
      </c>
      <c r="J70" s="3">
        <v>2820</v>
      </c>
      <c r="K70" s="3">
        <v>2888</v>
      </c>
      <c r="L70">
        <v>1</v>
      </c>
      <c r="M70">
        <v>23109520.71</v>
      </c>
      <c r="N70">
        <v>1</v>
      </c>
      <c r="O70" s="4">
        <v>66740295810.48</v>
      </c>
      <c r="P70" s="5">
        <v>0.050835134560873595</v>
      </c>
      <c r="AA70">
        <v>23109520.71</v>
      </c>
    </row>
    <row r="71" spans="1:27" ht="14.25">
      <c r="A71" s="2">
        <v>45411</v>
      </c>
      <c r="B71" t="s">
        <v>233</v>
      </c>
      <c r="C71" t="s">
        <v>197</v>
      </c>
      <c r="D71" t="s">
        <v>198</v>
      </c>
      <c r="E71" t="s">
        <v>199</v>
      </c>
      <c r="F71" t="s">
        <v>200</v>
      </c>
      <c r="G71">
        <v>35101010</v>
      </c>
      <c r="H71" s="3">
        <v>660826020</v>
      </c>
      <c r="I71">
        <v>0</v>
      </c>
      <c r="J71" s="3">
        <v>12700</v>
      </c>
      <c r="K71" s="3">
        <v>12700</v>
      </c>
      <c r="L71">
        <v>1</v>
      </c>
      <c r="M71">
        <v>33364312.93</v>
      </c>
      <c r="N71">
        <v>1</v>
      </c>
      <c r="O71" s="4">
        <v>423726774211</v>
      </c>
      <c r="P71" s="5">
        <v>0.322746660356856</v>
      </c>
      <c r="AA71">
        <v>33364312.93</v>
      </c>
    </row>
    <row r="72" spans="1:27" ht="14.25">
      <c r="A72" s="2">
        <v>45411</v>
      </c>
      <c r="B72" t="s">
        <v>233</v>
      </c>
      <c r="C72" t="s">
        <v>160</v>
      </c>
      <c r="D72" t="s">
        <v>161</v>
      </c>
      <c r="E72" t="s">
        <v>162</v>
      </c>
      <c r="F72" t="s">
        <v>163</v>
      </c>
      <c r="G72">
        <v>35102000</v>
      </c>
      <c r="H72" s="3">
        <v>7052419865</v>
      </c>
      <c r="I72">
        <v>88</v>
      </c>
      <c r="J72" s="3">
        <v>385</v>
      </c>
      <c r="K72" s="3">
        <v>395</v>
      </c>
      <c r="L72">
        <v>1</v>
      </c>
      <c r="M72">
        <v>365703138.9</v>
      </c>
      <c r="N72">
        <v>1</v>
      </c>
      <c r="O72" s="4">
        <v>144452739865.5</v>
      </c>
      <c r="P72" s="5">
        <v>0.1100275984631832</v>
      </c>
      <c r="AA72">
        <v>365703138.9</v>
      </c>
    </row>
    <row r="73" spans="1:27" ht="14.25">
      <c r="A73" s="2">
        <v>45411</v>
      </c>
      <c r="B73" t="s">
        <v>233</v>
      </c>
      <c r="C73" t="s">
        <v>201</v>
      </c>
      <c r="D73" t="s">
        <v>202</v>
      </c>
      <c r="E73">
        <v>1208</v>
      </c>
      <c r="F73" t="s">
        <v>203</v>
      </c>
      <c r="G73">
        <v>35102045</v>
      </c>
      <c r="H73" s="3">
        <v>365204738</v>
      </c>
      <c r="I73">
        <v>76</v>
      </c>
      <c r="J73" s="3">
        <v>4287</v>
      </c>
      <c r="K73" s="3">
        <v>4333</v>
      </c>
      <c r="L73">
        <v>1</v>
      </c>
      <c r="M73">
        <v>26210089.46</v>
      </c>
      <c r="N73">
        <v>1</v>
      </c>
      <c r="O73" s="4">
        <v>113568317630.18001</v>
      </c>
      <c r="P73" s="5">
        <v>0.08650337308927057</v>
      </c>
      <c r="AA73">
        <v>26210089.46</v>
      </c>
    </row>
    <row r="74" spans="1:27" ht="14.25">
      <c r="A74" s="2">
        <v>45411</v>
      </c>
      <c r="B74" t="s">
        <v>233</v>
      </c>
      <c r="C74" t="s">
        <v>183</v>
      </c>
      <c r="D74" t="s">
        <v>184</v>
      </c>
      <c r="E74" t="s">
        <v>185</v>
      </c>
      <c r="F74" t="s">
        <v>186</v>
      </c>
      <c r="G74">
        <v>35102045</v>
      </c>
      <c r="H74" s="3">
        <v>1104719779</v>
      </c>
      <c r="I74">
        <v>93</v>
      </c>
      <c r="J74" s="3">
        <v>1476</v>
      </c>
      <c r="K74" s="3">
        <v>1500</v>
      </c>
      <c r="L74">
        <v>1</v>
      </c>
      <c r="M74">
        <v>82190171.01</v>
      </c>
      <c r="N74">
        <v>1</v>
      </c>
      <c r="O74" s="4">
        <v>123285256515.00002</v>
      </c>
      <c r="P74" s="5">
        <v>0.09390462730504893</v>
      </c>
      <c r="AA74">
        <v>82190171.01</v>
      </c>
    </row>
    <row r="75" spans="1:28" ht="14.25">
      <c r="A75" s="2">
        <v>45411</v>
      </c>
      <c r="B75" t="s">
        <v>234</v>
      </c>
      <c r="C75" t="s">
        <v>63</v>
      </c>
      <c r="D75" t="s">
        <v>64</v>
      </c>
      <c r="E75" t="s">
        <v>65</v>
      </c>
      <c r="F75" t="s">
        <v>66</v>
      </c>
      <c r="G75">
        <v>55102000</v>
      </c>
      <c r="H75" s="3">
        <v>1337577913</v>
      </c>
      <c r="I75">
        <v>80</v>
      </c>
      <c r="J75" s="3">
        <v>62090</v>
      </c>
      <c r="K75" s="3">
        <v>64066</v>
      </c>
      <c r="L75">
        <v>1</v>
      </c>
      <c r="M75">
        <v>3.0017834</v>
      </c>
      <c r="N75">
        <v>1</v>
      </c>
      <c r="O75" s="4">
        <v>192312.2553044</v>
      </c>
      <c r="P75" s="5">
        <v>0.19297889929525758</v>
      </c>
      <c r="AB75">
        <v>3.0017834</v>
      </c>
    </row>
    <row r="76" spans="1:28" ht="14.25">
      <c r="A76" s="2">
        <v>45411</v>
      </c>
      <c r="B76" t="s">
        <v>234</v>
      </c>
      <c r="C76" t="s">
        <v>213</v>
      </c>
      <c r="D76" t="s">
        <v>214</v>
      </c>
      <c r="E76" t="s">
        <v>215</v>
      </c>
      <c r="F76" t="s">
        <v>216</v>
      </c>
      <c r="G76">
        <v>55102000</v>
      </c>
      <c r="H76" s="3">
        <v>5071530817</v>
      </c>
      <c r="I76">
        <v>0</v>
      </c>
      <c r="J76" s="3">
        <v>52651</v>
      </c>
      <c r="K76" s="3">
        <v>52763</v>
      </c>
      <c r="L76">
        <v>1</v>
      </c>
      <c r="M76">
        <v>1.5984939</v>
      </c>
      <c r="N76">
        <v>1</v>
      </c>
      <c r="O76" s="4">
        <v>84341.3336457</v>
      </c>
      <c r="P76" s="5">
        <v>0.08463370005348209</v>
      </c>
      <c r="AB76">
        <v>1.5984939</v>
      </c>
    </row>
    <row r="77" spans="1:28" ht="14.25">
      <c r="A77" s="2">
        <v>45411</v>
      </c>
      <c r="B77" t="s">
        <v>234</v>
      </c>
      <c r="C77" t="s">
        <v>235</v>
      </c>
      <c r="D77" t="s">
        <v>236</v>
      </c>
      <c r="E77" t="s">
        <v>237</v>
      </c>
      <c r="F77" t="s">
        <v>238</v>
      </c>
      <c r="G77">
        <v>45103010</v>
      </c>
      <c r="H77" s="3">
        <v>2456941909</v>
      </c>
      <c r="I77">
        <v>13</v>
      </c>
      <c r="J77" s="3">
        <v>54563</v>
      </c>
      <c r="K77" s="3">
        <v>54874</v>
      </c>
      <c r="L77">
        <v>1</v>
      </c>
      <c r="M77">
        <v>1.8584482</v>
      </c>
      <c r="N77">
        <v>1</v>
      </c>
      <c r="O77" s="4">
        <v>101980.4865268</v>
      </c>
      <c r="P77" s="5">
        <v>0.10233399846716082</v>
      </c>
      <c r="AB77">
        <v>1.8584482</v>
      </c>
    </row>
    <row r="78" spans="1:28" ht="14.25">
      <c r="A78" s="2">
        <v>45411</v>
      </c>
      <c r="B78" t="s">
        <v>234</v>
      </c>
      <c r="C78" t="s">
        <v>239</v>
      </c>
      <c r="D78" t="s">
        <v>240</v>
      </c>
      <c r="E78" t="s">
        <v>241</v>
      </c>
      <c r="F78" t="s">
        <v>242</v>
      </c>
      <c r="G78">
        <v>40204030</v>
      </c>
      <c r="H78" s="3">
        <v>537582089</v>
      </c>
      <c r="I78">
        <v>96</v>
      </c>
      <c r="J78" s="3">
        <v>267525</v>
      </c>
      <c r="K78" s="3">
        <v>265048</v>
      </c>
      <c r="L78">
        <v>1</v>
      </c>
      <c r="M78">
        <v>0.5148832</v>
      </c>
      <c r="N78">
        <v>1</v>
      </c>
      <c r="O78" s="4">
        <v>136468.7623936</v>
      </c>
      <c r="P78" s="5">
        <v>0.1369418267869506</v>
      </c>
      <c r="AB78">
        <v>0.5148832</v>
      </c>
    </row>
    <row r="79" spans="1:28" ht="14.25">
      <c r="A79" s="2">
        <v>45411</v>
      </c>
      <c r="B79" t="s">
        <v>234</v>
      </c>
      <c r="C79" t="s">
        <v>243</v>
      </c>
      <c r="D79" t="s">
        <v>244</v>
      </c>
      <c r="E79" t="s">
        <v>245</v>
      </c>
      <c r="F79" t="s">
        <v>246</v>
      </c>
      <c r="G79">
        <v>10101020</v>
      </c>
      <c r="H79" s="3">
        <v>936404639092</v>
      </c>
      <c r="I79">
        <v>98</v>
      </c>
      <c r="J79" s="3">
        <v>362461</v>
      </c>
      <c r="K79" s="3">
        <v>361721</v>
      </c>
      <c r="L79">
        <v>1</v>
      </c>
      <c r="M79">
        <v>0.9480122</v>
      </c>
      <c r="N79">
        <v>1</v>
      </c>
      <c r="O79" s="4">
        <v>342915.9209962</v>
      </c>
      <c r="P79" s="5">
        <v>0.3441046275491946</v>
      </c>
      <c r="AB79">
        <v>0.9480122</v>
      </c>
    </row>
    <row r="80" spans="1:28" ht="14.25">
      <c r="A80" s="2">
        <v>45411</v>
      </c>
      <c r="B80" t="s">
        <v>234</v>
      </c>
      <c r="C80" t="s">
        <v>247</v>
      </c>
      <c r="D80" t="s">
        <v>248</v>
      </c>
      <c r="E80" t="s">
        <v>249</v>
      </c>
      <c r="F80" t="s">
        <v>250</v>
      </c>
      <c r="G80">
        <v>10101020</v>
      </c>
      <c r="H80" s="3">
        <v>2577417975</v>
      </c>
      <c r="I80">
        <v>0</v>
      </c>
      <c r="J80" s="3">
        <v>63675</v>
      </c>
      <c r="K80" s="3">
        <v>63300</v>
      </c>
      <c r="L80">
        <v>1</v>
      </c>
      <c r="M80">
        <v>2.1884162639999998</v>
      </c>
      <c r="N80">
        <v>1</v>
      </c>
      <c r="O80" s="4">
        <v>138526.74951119997</v>
      </c>
      <c r="P80" s="5">
        <v>0.13900694784795445</v>
      </c>
      <c r="AB80">
        <v>2.1884162639999998</v>
      </c>
    </row>
    <row r="81" spans="1:29" s="7" customFormat="1" ht="14.25">
      <c r="A81" s="6">
        <v>45411</v>
      </c>
      <c r="B81" s="7" t="s">
        <v>251</v>
      </c>
      <c r="C81" s="7" t="s">
        <v>120</v>
      </c>
      <c r="D81" s="7" t="s">
        <v>121</v>
      </c>
      <c r="E81" s="7" t="s">
        <v>122</v>
      </c>
      <c r="F81" s="7" t="s">
        <v>123</v>
      </c>
      <c r="G81" s="7">
        <v>35101010</v>
      </c>
      <c r="H81" s="8">
        <v>1192801293</v>
      </c>
      <c r="I81" s="7">
        <v>70</v>
      </c>
      <c r="J81" s="8">
        <v>1441</v>
      </c>
      <c r="K81" s="8">
        <v>1440</v>
      </c>
      <c r="L81" s="7">
        <v>1</v>
      </c>
      <c r="M81" s="7">
        <v>777.0751</v>
      </c>
      <c r="N81" s="7">
        <v>1</v>
      </c>
      <c r="O81" s="9">
        <v>1118988.144</v>
      </c>
      <c r="P81" s="10">
        <v>0.10123311790033196</v>
      </c>
      <c r="AC81" s="7">
        <v>777.0751</v>
      </c>
    </row>
    <row r="82" spans="1:29" s="7" customFormat="1" ht="14.25">
      <c r="A82" s="6">
        <v>45411</v>
      </c>
      <c r="B82" s="7" t="s">
        <v>251</v>
      </c>
      <c r="C82" s="7" t="s">
        <v>191</v>
      </c>
      <c r="D82" s="7" t="s">
        <v>192</v>
      </c>
      <c r="E82" s="7">
        <v>1023</v>
      </c>
      <c r="F82" s="7" t="s">
        <v>193</v>
      </c>
      <c r="G82" s="7">
        <v>35102000</v>
      </c>
      <c r="H82" s="8">
        <v>3430787066</v>
      </c>
      <c r="I82" s="7">
        <v>96</v>
      </c>
      <c r="J82" s="8">
        <v>1065</v>
      </c>
      <c r="K82" s="8">
        <v>1076</v>
      </c>
      <c r="L82" s="7">
        <v>1</v>
      </c>
      <c r="M82" s="7">
        <v>2263.2058</v>
      </c>
      <c r="N82" s="7">
        <v>1</v>
      </c>
      <c r="O82" s="9">
        <v>2435209.4408</v>
      </c>
      <c r="P82" s="10">
        <v>0.22030961253196965</v>
      </c>
      <c r="AC82" s="7">
        <v>2263.2058</v>
      </c>
    </row>
    <row r="83" spans="1:29" s="7" customFormat="1" ht="14.25">
      <c r="A83" s="6">
        <v>45411</v>
      </c>
      <c r="B83" s="7" t="s">
        <v>251</v>
      </c>
      <c r="C83" s="7" t="s">
        <v>197</v>
      </c>
      <c r="D83" s="7" t="s">
        <v>198</v>
      </c>
      <c r="E83" s="7" t="s">
        <v>199</v>
      </c>
      <c r="F83" s="7" t="s">
        <v>200</v>
      </c>
      <c r="G83" s="7">
        <v>35101010</v>
      </c>
      <c r="H83" s="8">
        <v>660826020</v>
      </c>
      <c r="I83" s="7">
        <v>0</v>
      </c>
      <c r="J83" s="8">
        <v>12700</v>
      </c>
      <c r="K83" s="8">
        <v>12700</v>
      </c>
      <c r="L83" s="7">
        <v>1</v>
      </c>
      <c r="M83" s="7">
        <v>316.6825</v>
      </c>
      <c r="N83" s="7">
        <v>1</v>
      </c>
      <c r="O83" s="9">
        <v>4021867.75</v>
      </c>
      <c r="P83" s="10">
        <v>0.3638521232761987</v>
      </c>
      <c r="AC83" s="7">
        <v>316.6825</v>
      </c>
    </row>
    <row r="84" spans="1:29" s="7" customFormat="1" ht="14.25">
      <c r="A84" s="6">
        <v>45411</v>
      </c>
      <c r="B84" s="7" t="s">
        <v>251</v>
      </c>
      <c r="C84" s="7" t="s">
        <v>160</v>
      </c>
      <c r="D84" s="7" t="s">
        <v>161</v>
      </c>
      <c r="E84" s="7" t="s">
        <v>162</v>
      </c>
      <c r="F84" s="7" t="s">
        <v>163</v>
      </c>
      <c r="G84" s="7">
        <v>35102000</v>
      </c>
      <c r="H84" s="8">
        <v>7052419865</v>
      </c>
      <c r="I84" s="7">
        <v>88</v>
      </c>
      <c r="J84" s="8">
        <v>385</v>
      </c>
      <c r="K84" s="8">
        <v>395</v>
      </c>
      <c r="L84" s="7">
        <v>1</v>
      </c>
      <c r="M84" s="7">
        <v>4349.7268</v>
      </c>
      <c r="N84" s="7">
        <v>1</v>
      </c>
      <c r="O84" s="9">
        <v>1718142.0860000001</v>
      </c>
      <c r="P84" s="10">
        <v>0.1554376436374113</v>
      </c>
      <c r="AC84" s="7">
        <v>4349.7268</v>
      </c>
    </row>
    <row r="85" spans="1:29" s="7" customFormat="1" ht="14.25">
      <c r="A85" s="6">
        <v>45411</v>
      </c>
      <c r="B85" s="7" t="s">
        <v>251</v>
      </c>
      <c r="C85" s="7" t="s">
        <v>201</v>
      </c>
      <c r="D85" s="7" t="s">
        <v>202</v>
      </c>
      <c r="E85" s="7">
        <v>1208</v>
      </c>
      <c r="F85" s="7" t="s">
        <v>203</v>
      </c>
      <c r="G85" s="7">
        <v>35102045</v>
      </c>
      <c r="H85" s="8">
        <v>365204738</v>
      </c>
      <c r="I85" s="7">
        <v>76</v>
      </c>
      <c r="J85" s="8">
        <v>4287</v>
      </c>
      <c r="K85" s="8">
        <v>4333</v>
      </c>
      <c r="L85" s="7">
        <v>1</v>
      </c>
      <c r="M85" s="7">
        <v>193.9816</v>
      </c>
      <c r="N85" s="7">
        <v>1</v>
      </c>
      <c r="O85" s="9">
        <v>840522.2727999999</v>
      </c>
      <c r="P85" s="10">
        <v>0.07604074341311105</v>
      </c>
      <c r="AC85" s="7">
        <v>193.9816</v>
      </c>
    </row>
    <row r="86" spans="1:29" s="7" customFormat="1" ht="14.25">
      <c r="A86" s="6">
        <v>45411</v>
      </c>
      <c r="B86" s="7" t="s">
        <v>251</v>
      </c>
      <c r="C86" s="7" t="s">
        <v>183</v>
      </c>
      <c r="D86" s="7" t="s">
        <v>184</v>
      </c>
      <c r="E86" s="7" t="s">
        <v>185</v>
      </c>
      <c r="F86" s="7" t="s">
        <v>186</v>
      </c>
      <c r="G86" s="7">
        <v>35102045</v>
      </c>
      <c r="H86" s="8">
        <v>1104719779</v>
      </c>
      <c r="I86" s="7">
        <v>93</v>
      </c>
      <c r="J86" s="8">
        <v>1476</v>
      </c>
      <c r="K86" s="8">
        <v>1500</v>
      </c>
      <c r="L86" s="7">
        <v>1</v>
      </c>
      <c r="M86" s="7">
        <v>612.5654</v>
      </c>
      <c r="N86" s="7">
        <v>1</v>
      </c>
      <c r="O86" s="9">
        <v>918848.1</v>
      </c>
      <c r="P86" s="10">
        <v>0.08312675924097727</v>
      </c>
      <c r="AC86" s="7">
        <v>612.5654</v>
      </c>
    </row>
    <row r="87" spans="1:30" ht="14.25">
      <c r="A87" s="2">
        <v>45411</v>
      </c>
      <c r="B87" t="s">
        <v>252</v>
      </c>
      <c r="C87" t="s">
        <v>253</v>
      </c>
      <c r="D87" t="s">
        <v>254</v>
      </c>
      <c r="E87" t="s">
        <v>255</v>
      </c>
      <c r="F87" t="s">
        <v>256</v>
      </c>
      <c r="G87">
        <v>30101010</v>
      </c>
      <c r="H87" s="3">
        <v>894376907</v>
      </c>
      <c r="I87">
        <v>77</v>
      </c>
      <c r="J87" s="3">
        <v>14134</v>
      </c>
      <c r="K87" s="3">
        <v>14400</v>
      </c>
      <c r="L87">
        <v>1</v>
      </c>
      <c r="M87">
        <v>6.77782</v>
      </c>
      <c r="N87">
        <v>1</v>
      </c>
      <c r="O87" s="4">
        <v>97600.60800000001</v>
      </c>
      <c r="P87" s="5">
        <v>0.12369666562457814</v>
      </c>
      <c r="AD87">
        <v>6.77782</v>
      </c>
    </row>
    <row r="88" spans="1:30" ht="14.25">
      <c r="A88" s="2">
        <v>45411</v>
      </c>
      <c r="B88" t="s">
        <v>252</v>
      </c>
      <c r="C88" t="s">
        <v>257</v>
      </c>
      <c r="D88" t="s">
        <v>258</v>
      </c>
      <c r="E88" t="s">
        <v>259</v>
      </c>
      <c r="F88" t="s">
        <v>260</v>
      </c>
      <c r="G88">
        <v>50203000</v>
      </c>
      <c r="H88" s="3">
        <v>2493716807</v>
      </c>
      <c r="I88">
        <v>56</v>
      </c>
      <c r="J88" s="3">
        <v>252</v>
      </c>
      <c r="K88" s="3">
        <v>257</v>
      </c>
      <c r="L88">
        <v>1</v>
      </c>
      <c r="M88">
        <v>371.74721</v>
      </c>
      <c r="N88">
        <v>1</v>
      </c>
      <c r="O88" s="4">
        <v>95539.03297</v>
      </c>
      <c r="P88" s="5">
        <v>0.12108387496300879</v>
      </c>
      <c r="AD88">
        <v>371.74721</v>
      </c>
    </row>
    <row r="89" spans="1:30" ht="14.25">
      <c r="A89" s="2">
        <v>45411</v>
      </c>
      <c r="B89" t="s">
        <v>252</v>
      </c>
      <c r="C89" t="s">
        <v>261</v>
      </c>
      <c r="D89" t="s">
        <v>262</v>
      </c>
      <c r="E89" t="s">
        <v>263</v>
      </c>
      <c r="F89" t="s">
        <v>264</v>
      </c>
      <c r="G89">
        <v>40401020</v>
      </c>
      <c r="H89" s="3">
        <v>256791496</v>
      </c>
      <c r="I89">
        <v>92</v>
      </c>
      <c r="J89" s="3">
        <v>16897</v>
      </c>
      <c r="K89" s="3">
        <v>17000</v>
      </c>
      <c r="L89">
        <v>1</v>
      </c>
      <c r="M89">
        <v>5.90563</v>
      </c>
      <c r="N89">
        <v>1</v>
      </c>
      <c r="O89" s="4">
        <v>100395.71</v>
      </c>
      <c r="P89" s="5">
        <v>0.12723911074418837</v>
      </c>
      <c r="AD89">
        <v>5.90563</v>
      </c>
    </row>
    <row r="90" spans="1:30" ht="14.25">
      <c r="A90" s="2">
        <v>45411</v>
      </c>
      <c r="B90" t="s">
        <v>252</v>
      </c>
      <c r="C90" t="s">
        <v>72</v>
      </c>
      <c r="D90" t="s">
        <v>73</v>
      </c>
      <c r="E90" t="s">
        <v>74</v>
      </c>
      <c r="F90" t="s">
        <v>75</v>
      </c>
      <c r="G90">
        <v>30101010</v>
      </c>
      <c r="H90" s="3">
        <v>488105724</v>
      </c>
      <c r="I90">
        <v>43</v>
      </c>
      <c r="J90" s="3">
        <v>22264</v>
      </c>
      <c r="K90" s="3">
        <v>22682</v>
      </c>
      <c r="L90">
        <v>1</v>
      </c>
      <c r="M90">
        <v>4.42772</v>
      </c>
      <c r="N90">
        <v>1</v>
      </c>
      <c r="O90" s="4">
        <v>100429.54504</v>
      </c>
      <c r="P90" s="5">
        <v>0.12728199246096283</v>
      </c>
      <c r="AD90">
        <v>4.42772</v>
      </c>
    </row>
    <row r="91" spans="1:30" ht="14.25">
      <c r="A91" s="2">
        <v>45411</v>
      </c>
      <c r="B91" t="s">
        <v>252</v>
      </c>
      <c r="C91" t="s">
        <v>152</v>
      </c>
      <c r="D91" t="s">
        <v>153</v>
      </c>
      <c r="E91" t="s">
        <v>154</v>
      </c>
      <c r="F91" t="s">
        <v>155</v>
      </c>
      <c r="G91">
        <v>40401010</v>
      </c>
      <c r="H91" s="3">
        <v>3684679871</v>
      </c>
      <c r="I91">
        <v>0</v>
      </c>
      <c r="J91" s="3">
        <v>1751</v>
      </c>
      <c r="K91" s="3">
        <v>1765</v>
      </c>
      <c r="L91">
        <v>1</v>
      </c>
      <c r="M91">
        <v>53.0504</v>
      </c>
      <c r="N91">
        <v>1</v>
      </c>
      <c r="O91" s="4">
        <v>93633.956</v>
      </c>
      <c r="P91" s="5">
        <v>0.1186694261826572</v>
      </c>
      <c r="AD91">
        <v>53.0504</v>
      </c>
    </row>
    <row r="92" spans="1:30" ht="14.25">
      <c r="A92" s="2">
        <v>45411</v>
      </c>
      <c r="B92" t="s">
        <v>252</v>
      </c>
      <c r="C92" t="s">
        <v>265</v>
      </c>
      <c r="D92" t="s">
        <v>266</v>
      </c>
      <c r="E92" t="s">
        <v>267</v>
      </c>
      <c r="F92" t="s">
        <v>268</v>
      </c>
      <c r="G92">
        <v>30301010</v>
      </c>
      <c r="H92" s="3">
        <v>2202916000</v>
      </c>
      <c r="I92">
        <v>81</v>
      </c>
      <c r="J92" s="3">
        <v>6720</v>
      </c>
      <c r="K92" s="3">
        <v>6686</v>
      </c>
      <c r="L92">
        <v>1</v>
      </c>
      <c r="M92">
        <v>15.24158</v>
      </c>
      <c r="N92">
        <v>1</v>
      </c>
      <c r="O92" s="4">
        <v>101905.20388</v>
      </c>
      <c r="P92" s="5">
        <v>0.12915220702056304</v>
      </c>
      <c r="AD92">
        <v>15.24158</v>
      </c>
    </row>
    <row r="93" spans="1:30" ht="14.25">
      <c r="A93" s="2">
        <v>45411</v>
      </c>
      <c r="B93" t="s">
        <v>252</v>
      </c>
      <c r="C93" t="s">
        <v>175</v>
      </c>
      <c r="D93" t="s">
        <v>176</v>
      </c>
      <c r="E93" t="s">
        <v>177</v>
      </c>
      <c r="F93" t="s">
        <v>178</v>
      </c>
      <c r="G93">
        <v>40401020</v>
      </c>
      <c r="H93" s="3">
        <v>331027300</v>
      </c>
      <c r="I93">
        <v>91</v>
      </c>
      <c r="J93" s="3">
        <v>9619</v>
      </c>
      <c r="K93" s="3">
        <v>9788</v>
      </c>
      <c r="L93">
        <v>1</v>
      </c>
      <c r="M93">
        <v>10.1389</v>
      </c>
      <c r="N93">
        <v>1</v>
      </c>
      <c r="O93" s="4">
        <v>99239.5532</v>
      </c>
      <c r="P93" s="5">
        <v>0.1257738253937202</v>
      </c>
      <c r="AD93">
        <v>10.1389</v>
      </c>
    </row>
    <row r="94" spans="1:30" ht="14.25">
      <c r="A94" s="2">
        <v>45411</v>
      </c>
      <c r="B94" t="s">
        <v>252</v>
      </c>
      <c r="C94" t="s">
        <v>269</v>
      </c>
      <c r="D94" t="s">
        <v>270</v>
      </c>
      <c r="E94" t="s">
        <v>271</v>
      </c>
      <c r="F94" t="s">
        <v>272</v>
      </c>
      <c r="G94">
        <v>40401010</v>
      </c>
      <c r="H94" s="3">
        <v>988695949</v>
      </c>
      <c r="I94">
        <v>91</v>
      </c>
      <c r="J94" s="3">
        <v>5830</v>
      </c>
      <c r="K94" s="3">
        <v>5915</v>
      </c>
      <c r="L94">
        <v>1</v>
      </c>
      <c r="M94">
        <v>16.9549</v>
      </c>
      <c r="N94">
        <v>1</v>
      </c>
      <c r="O94" s="4">
        <v>100288.23349999999</v>
      </c>
      <c r="P94" s="5">
        <v>0.12710289761032137</v>
      </c>
      <c r="AD94">
        <v>16.9549</v>
      </c>
    </row>
    <row r="95" spans="1:31" ht="14.25">
      <c r="A95" s="2">
        <v>45411</v>
      </c>
      <c r="B95" t="s">
        <v>273</v>
      </c>
      <c r="C95" t="s">
        <v>253</v>
      </c>
      <c r="D95" t="s">
        <v>254</v>
      </c>
      <c r="E95" t="s">
        <v>255</v>
      </c>
      <c r="F95" t="s">
        <v>256</v>
      </c>
      <c r="G95">
        <v>30101010</v>
      </c>
      <c r="H95" s="3">
        <v>894376907</v>
      </c>
      <c r="I95">
        <v>77</v>
      </c>
      <c r="J95" s="3">
        <v>14134</v>
      </c>
      <c r="K95" s="3">
        <v>14400</v>
      </c>
      <c r="L95">
        <v>1</v>
      </c>
      <c r="M95">
        <v>2160.2938</v>
      </c>
      <c r="N95">
        <v>1</v>
      </c>
      <c r="O95" s="4">
        <v>31108230.72</v>
      </c>
      <c r="P95" s="5">
        <v>0.16724828887782028</v>
      </c>
      <c r="Q95">
        <f>K95*M95</f>
        <v>31108230.72</v>
      </c>
      <c r="AE95">
        <v>2160.2938</v>
      </c>
    </row>
    <row r="96" spans="1:31" ht="14.25">
      <c r="A96" s="2">
        <v>45411</v>
      </c>
      <c r="B96" t="s">
        <v>273</v>
      </c>
      <c r="C96" t="s">
        <v>76</v>
      </c>
      <c r="D96" t="s">
        <v>77</v>
      </c>
      <c r="E96" t="s">
        <v>78</v>
      </c>
      <c r="F96" t="s">
        <v>79</v>
      </c>
      <c r="G96">
        <v>30301010</v>
      </c>
      <c r="H96" s="3">
        <v>4790906428</v>
      </c>
      <c r="I96">
        <v>0</v>
      </c>
      <c r="J96" s="3">
        <v>1052</v>
      </c>
      <c r="K96" s="3">
        <v>1073</v>
      </c>
      <c r="L96">
        <v>1</v>
      </c>
      <c r="M96">
        <v>29296.875</v>
      </c>
      <c r="N96">
        <v>1</v>
      </c>
      <c r="O96" s="4">
        <v>31435546.875</v>
      </c>
      <c r="P96" s="5">
        <v>0.16900805038076624</v>
      </c>
      <c r="AE96">
        <v>29296.875</v>
      </c>
    </row>
    <row r="97" spans="1:31" ht="14.25">
      <c r="A97" s="2">
        <v>45411</v>
      </c>
      <c r="B97" t="s">
        <v>273</v>
      </c>
      <c r="C97" t="s">
        <v>152</v>
      </c>
      <c r="D97" t="s">
        <v>153</v>
      </c>
      <c r="E97" t="s">
        <v>154</v>
      </c>
      <c r="F97" t="s">
        <v>155</v>
      </c>
      <c r="G97">
        <v>40401010</v>
      </c>
      <c r="H97" s="3">
        <v>3684679871</v>
      </c>
      <c r="I97">
        <v>0</v>
      </c>
      <c r="J97" s="3">
        <v>1751</v>
      </c>
      <c r="K97" s="3">
        <v>1765</v>
      </c>
      <c r="L97">
        <v>1</v>
      </c>
      <c r="M97">
        <v>17281.1059908</v>
      </c>
      <c r="N97">
        <v>1</v>
      </c>
      <c r="O97" s="4">
        <v>30501152.073762</v>
      </c>
      <c r="P97" s="5">
        <v>0.16398443032824703</v>
      </c>
      <c r="AE97">
        <v>17281.1059908</v>
      </c>
    </row>
    <row r="98" spans="1:31" ht="14.25">
      <c r="A98" s="2">
        <v>45411</v>
      </c>
      <c r="B98" t="s">
        <v>273</v>
      </c>
      <c r="C98" t="s">
        <v>274</v>
      </c>
      <c r="D98" t="s">
        <v>275</v>
      </c>
      <c r="E98" t="s">
        <v>276</v>
      </c>
      <c r="F98" t="s">
        <v>277</v>
      </c>
      <c r="G98">
        <v>30101010</v>
      </c>
      <c r="H98" s="3">
        <v>1675835579</v>
      </c>
      <c r="I98">
        <v>79</v>
      </c>
      <c r="J98" s="3">
        <v>17283</v>
      </c>
      <c r="K98" s="3">
        <v>17500</v>
      </c>
      <c r="L98">
        <v>1</v>
      </c>
      <c r="M98">
        <v>1760.2534765</v>
      </c>
      <c r="N98">
        <v>1</v>
      </c>
      <c r="O98" s="4">
        <v>30804435.83875</v>
      </c>
      <c r="P98" s="5">
        <v>0.16561498563675112</v>
      </c>
      <c r="AE98">
        <v>1760.2534765</v>
      </c>
    </row>
    <row r="99" spans="1:31" ht="14.25">
      <c r="A99" s="2">
        <v>45411</v>
      </c>
      <c r="B99" t="s">
        <v>273</v>
      </c>
      <c r="C99" t="s">
        <v>265</v>
      </c>
      <c r="D99" t="s">
        <v>266</v>
      </c>
      <c r="E99" t="s">
        <v>267</v>
      </c>
      <c r="F99" t="s">
        <v>268</v>
      </c>
      <c r="G99">
        <v>30301010</v>
      </c>
      <c r="H99" s="3">
        <v>2202916000</v>
      </c>
      <c r="I99">
        <v>81</v>
      </c>
      <c r="J99" s="3">
        <v>6720</v>
      </c>
      <c r="K99" s="3">
        <v>6686</v>
      </c>
      <c r="L99">
        <v>1</v>
      </c>
      <c r="M99">
        <v>4710.3155911</v>
      </c>
      <c r="N99">
        <v>1</v>
      </c>
      <c r="O99" s="4">
        <v>31493170.042094603</v>
      </c>
      <c r="P99" s="5">
        <v>0.16931785186652215</v>
      </c>
      <c r="AE99">
        <v>4710.3155911</v>
      </c>
    </row>
    <row r="100" spans="1:31" ht="14.25">
      <c r="A100" s="2">
        <v>45411</v>
      </c>
      <c r="B100" t="s">
        <v>273</v>
      </c>
      <c r="C100" t="s">
        <v>175</v>
      </c>
      <c r="D100" t="s">
        <v>176</v>
      </c>
      <c r="E100" t="s">
        <v>177</v>
      </c>
      <c r="F100" t="s">
        <v>178</v>
      </c>
      <c r="G100">
        <v>40401020</v>
      </c>
      <c r="H100" s="3">
        <v>331027300</v>
      </c>
      <c r="I100">
        <v>91</v>
      </c>
      <c r="J100" s="3">
        <v>9619</v>
      </c>
      <c r="K100" s="3">
        <v>9788</v>
      </c>
      <c r="L100">
        <v>1</v>
      </c>
      <c r="M100">
        <v>3132.1779077</v>
      </c>
      <c r="N100">
        <v>1</v>
      </c>
      <c r="O100" s="4">
        <v>30657757.3605676</v>
      </c>
      <c r="P100" s="5">
        <v>0.16482639290989323</v>
      </c>
      <c r="AE100">
        <v>3132.1779077</v>
      </c>
    </row>
    <row r="101" spans="1:16" s="7" customFormat="1" ht="14.25">
      <c r="A101" s="6">
        <v>45411</v>
      </c>
      <c r="B101" s="7" t="s">
        <v>278</v>
      </c>
      <c r="C101" s="7" t="s">
        <v>72</v>
      </c>
      <c r="D101" s="7" t="str">
        <f>VLOOKUP(C101,$C$17:$D$100,2,)</f>
        <v>ZAE000004875</v>
      </c>
      <c r="E101" s="7" t="str">
        <f>VLOOKUP($C101,$C$17:$E$100,3,)</f>
        <v>101I</v>
      </c>
      <c r="F101" s="7" t="str">
        <f>VLOOKUP($C101,$C$17:$F$100,4,)</f>
        <v>Nedbank Group Ltd</v>
      </c>
      <c r="G101" s="7">
        <f>VLOOKUP($C101,$C$17:$G$100,5,)</f>
        <v>30101010</v>
      </c>
      <c r="H101" s="7">
        <f>VLOOKUP($C101,$C$17:$H$100,6,)</f>
        <v>488105724</v>
      </c>
      <c r="I101" s="7">
        <f>VLOOKUP($C101,$C$17:$I$100,7,)</f>
        <v>43</v>
      </c>
      <c r="J101" s="7">
        <f>VLOOKUP($C101,$C$17:$J$100,8,)</f>
        <v>22264</v>
      </c>
      <c r="K101" s="7">
        <f>VLOOKUP($C101,$C$17:$K$100,9,)</f>
        <v>22682</v>
      </c>
      <c r="L101" s="7">
        <f>VLOOKUP($C101,$C$17:$L$100,10,)</f>
        <v>1</v>
      </c>
      <c r="M101" s="7">
        <v>4.66548</v>
      </c>
      <c r="N101" s="7">
        <f>VLOOKUP($C101,$C$17:$N$100,12,)</f>
        <v>1</v>
      </c>
      <c r="O101" s="7">
        <f>K101*M101</f>
        <v>105822.41735999999</v>
      </c>
      <c r="P101" s="11">
        <v>0.20033727089344458</v>
      </c>
    </row>
    <row r="102" spans="1:16" s="7" customFormat="1" ht="14.25">
      <c r="A102" s="6">
        <v>45411</v>
      </c>
      <c r="B102" s="7" t="s">
        <v>278</v>
      </c>
      <c r="C102" s="7" t="s">
        <v>274</v>
      </c>
      <c r="D102" s="7" t="str">
        <f aca="true" t="shared" si="0" ref="D102:D107">VLOOKUP(C102,$C$17:$D$100,2,)</f>
        <v>ZAE000109815</v>
      </c>
      <c r="E102" s="7" t="str">
        <f aca="true" t="shared" si="1" ref="E102:E107">VLOOKUP($C102,$C$17:$E$100,3,)</f>
        <v>101M</v>
      </c>
      <c r="F102" s="7" t="str">
        <f aca="true" t="shared" si="2" ref="F102:F107">VLOOKUP($C102,$C$17:$F$100,4,)</f>
        <v>Standard Bank Group Ltd</v>
      </c>
      <c r="G102" s="7">
        <f aca="true" t="shared" si="3" ref="G102:G107">VLOOKUP($C102,$C$17:$G$100,5,)</f>
        <v>30101010</v>
      </c>
      <c r="H102" s="7">
        <f aca="true" t="shared" si="4" ref="H102:H107">VLOOKUP($C102,$C$17:$H$100,6,)</f>
        <v>1675835579</v>
      </c>
      <c r="I102" s="7">
        <f aca="true" t="shared" si="5" ref="I102:I107">VLOOKUP($C102,$C$17:$I$100,7,)</f>
        <v>79</v>
      </c>
      <c r="J102" s="7">
        <f aca="true" t="shared" si="6" ref="J102:J107">VLOOKUP($C102,$C$17:$J$100,8,)</f>
        <v>17283</v>
      </c>
      <c r="K102" s="7">
        <f aca="true" t="shared" si="7" ref="K102:K107">VLOOKUP($C102,$C$17:$K$100,9,)</f>
        <v>17500</v>
      </c>
      <c r="L102" s="7">
        <f aca="true" t="shared" si="8" ref="L102:L107">VLOOKUP($C102,$C$17:$L$100,10,)</f>
        <v>1</v>
      </c>
      <c r="M102" s="7">
        <v>5.98229</v>
      </c>
      <c r="N102" s="7">
        <f aca="true" t="shared" si="9" ref="N102:N107">VLOOKUP($C102,$C$17:$N$100,12,)</f>
        <v>1</v>
      </c>
      <c r="O102" s="7">
        <f>K102*M102</f>
        <v>104690.075</v>
      </c>
      <c r="P102" s="11">
        <v>0.19819358164707523</v>
      </c>
    </row>
    <row r="103" spans="1:16" s="7" customFormat="1" ht="14.25">
      <c r="A103" s="6">
        <v>45411</v>
      </c>
      <c r="B103" s="7" t="s">
        <v>278</v>
      </c>
      <c r="C103" s="7" t="s">
        <v>253</v>
      </c>
      <c r="D103" s="7" t="str">
        <f t="shared" si="0"/>
        <v>ZAE000255915</v>
      </c>
      <c r="E103" s="7" t="str">
        <f t="shared" si="1"/>
        <v>101N</v>
      </c>
      <c r="F103" s="7" t="str">
        <f t="shared" si="2"/>
        <v>Absa Group Limited</v>
      </c>
      <c r="G103" s="7">
        <f>VLOOKUP($C103,$C$17:$G$100,5,)</f>
        <v>30101010</v>
      </c>
      <c r="H103" s="7">
        <f t="shared" si="4"/>
        <v>894376907</v>
      </c>
      <c r="I103" s="7">
        <f t="shared" si="5"/>
        <v>77</v>
      </c>
      <c r="J103" s="7">
        <f t="shared" si="6"/>
        <v>14134</v>
      </c>
      <c r="K103" s="7">
        <f t="shared" si="7"/>
        <v>14400</v>
      </c>
      <c r="L103" s="7">
        <f t="shared" si="8"/>
        <v>1</v>
      </c>
      <c r="M103" s="7">
        <v>7.22387</v>
      </c>
      <c r="N103" s="7">
        <f t="shared" si="9"/>
        <v>1</v>
      </c>
      <c r="O103" s="7">
        <f>K103*M103</f>
        <v>104023.728</v>
      </c>
      <c r="P103" s="11">
        <v>0.19693208958538952</v>
      </c>
    </row>
    <row r="104" spans="1:16" s="7" customFormat="1" ht="14.25">
      <c r="A104" s="6">
        <v>45411</v>
      </c>
      <c r="B104" s="7" t="s">
        <v>278</v>
      </c>
      <c r="C104" s="7" t="s">
        <v>50</v>
      </c>
      <c r="D104" s="7" t="str">
        <f t="shared" si="0"/>
        <v>ZAE000066304</v>
      </c>
      <c r="E104" s="7" t="str">
        <f t="shared" si="1"/>
        <v>108J</v>
      </c>
      <c r="F104" s="7" t="str">
        <f t="shared" si="2"/>
        <v>Firstrand Ltd</v>
      </c>
      <c r="G104" s="7">
        <f t="shared" si="3"/>
        <v>30101010</v>
      </c>
      <c r="H104" s="7">
        <f t="shared" si="4"/>
        <v>5609488001</v>
      </c>
      <c r="I104" s="7">
        <f t="shared" si="5"/>
        <v>54</v>
      </c>
      <c r="J104" s="7">
        <f t="shared" si="6"/>
        <v>6354</v>
      </c>
      <c r="K104" s="7">
        <f t="shared" si="7"/>
        <v>6502</v>
      </c>
      <c r="L104" s="7">
        <f t="shared" si="8"/>
        <v>1</v>
      </c>
      <c r="M104" s="7">
        <v>16.85488</v>
      </c>
      <c r="N104" s="7">
        <f t="shared" si="9"/>
        <v>1</v>
      </c>
      <c r="O104" s="7">
        <f>K104*M104</f>
        <v>109590.42976000001</v>
      </c>
      <c r="P104" s="11">
        <v>0.20747066795373512</v>
      </c>
    </row>
    <row r="105" spans="1:16" s="7" customFormat="1" ht="15" customHeight="1">
      <c r="A105" s="6">
        <v>45411</v>
      </c>
      <c r="B105" s="7" t="s">
        <v>278</v>
      </c>
      <c r="C105" s="7" t="s">
        <v>265</v>
      </c>
      <c r="D105" s="7" t="str">
        <f t="shared" si="0"/>
        <v>ZAE000070660</v>
      </c>
      <c r="E105" s="7" t="str">
        <f t="shared" si="1"/>
        <v>10KD</v>
      </c>
      <c r="F105" s="7" t="str">
        <f t="shared" si="2"/>
        <v>Sanlam Limited</v>
      </c>
      <c r="G105" s="7">
        <f t="shared" si="3"/>
        <v>30301010</v>
      </c>
      <c r="H105" s="7">
        <f t="shared" si="4"/>
        <v>2202916000</v>
      </c>
      <c r="I105" s="7">
        <f t="shared" si="5"/>
        <v>81</v>
      </c>
      <c r="J105" s="7">
        <f t="shared" si="6"/>
        <v>6720</v>
      </c>
      <c r="K105" s="7">
        <f t="shared" si="7"/>
        <v>6686</v>
      </c>
      <c r="L105" s="7">
        <f t="shared" si="8"/>
        <v>1</v>
      </c>
      <c r="M105" s="7">
        <v>15.56905</v>
      </c>
      <c r="N105" s="7">
        <f t="shared" si="9"/>
        <v>1</v>
      </c>
      <c r="O105" s="7">
        <f>K105*M105</f>
        <v>104094.6683</v>
      </c>
      <c r="P105" s="11">
        <v>0.19706638992035552</v>
      </c>
    </row>
    <row r="106" spans="1:16" ht="14.25">
      <c r="A106" s="6">
        <v>45411</v>
      </c>
      <c r="B106" s="7" t="s">
        <v>279</v>
      </c>
      <c r="C106" s="7" t="s">
        <v>280</v>
      </c>
      <c r="D106" s="7" t="e">
        <f t="shared" si="0"/>
        <v>#N/A</v>
      </c>
      <c r="E106" s="7" t="e">
        <f t="shared" si="1"/>
        <v>#N/A</v>
      </c>
      <c r="F106" s="7" t="e">
        <f t="shared" si="2"/>
        <v>#N/A</v>
      </c>
      <c r="G106" s="7" t="e">
        <f t="shared" si="3"/>
        <v>#N/A</v>
      </c>
      <c r="H106" s="7" t="e">
        <f t="shared" si="4"/>
        <v>#N/A</v>
      </c>
      <c r="I106" s="7" t="e">
        <f t="shared" si="5"/>
        <v>#N/A</v>
      </c>
      <c r="J106" s="7" t="e">
        <f t="shared" si="6"/>
        <v>#N/A</v>
      </c>
      <c r="K106" s="7" t="e">
        <f t="shared" si="7"/>
        <v>#N/A</v>
      </c>
      <c r="L106" s="7" t="e">
        <f t="shared" si="8"/>
        <v>#N/A</v>
      </c>
      <c r="N106" s="7" t="e">
        <f t="shared" si="9"/>
        <v>#N/A</v>
      </c>
      <c r="P106">
        <v>0.30108254563820375</v>
      </c>
    </row>
    <row r="107" spans="1:16" ht="14.25">
      <c r="A107" s="6">
        <v>45411</v>
      </c>
      <c r="B107" s="7" t="s">
        <v>279</v>
      </c>
      <c r="C107" s="7" t="s">
        <v>281</v>
      </c>
      <c r="D107" s="7" t="e">
        <f t="shared" si="0"/>
        <v>#N/A</v>
      </c>
      <c r="E107" s="7" t="e">
        <f t="shared" si="1"/>
        <v>#N/A</v>
      </c>
      <c r="F107" s="7" t="e">
        <f t="shared" si="2"/>
        <v>#N/A</v>
      </c>
      <c r="G107" s="7" t="e">
        <f t="shared" si="3"/>
        <v>#N/A</v>
      </c>
      <c r="H107" s="7" t="e">
        <f t="shared" si="4"/>
        <v>#N/A</v>
      </c>
      <c r="I107" s="7" t="e">
        <f t="shared" si="5"/>
        <v>#N/A</v>
      </c>
      <c r="J107" s="7" t="e">
        <f t="shared" si="6"/>
        <v>#N/A</v>
      </c>
      <c r="K107" s="7" t="e">
        <f t="shared" si="7"/>
        <v>#N/A</v>
      </c>
      <c r="L107" s="7" t="e">
        <f t="shared" si="8"/>
        <v>#N/A</v>
      </c>
      <c r="N107" s="7" t="e">
        <f t="shared" si="9"/>
        <v>#N/A</v>
      </c>
      <c r="P107">
        <v>0.6989174543617962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Omega</dc:creator>
  <cp:keywords/>
  <dc:description/>
  <cp:lastModifiedBy>Prathna Maharaj</cp:lastModifiedBy>
  <dcterms:created xsi:type="dcterms:W3CDTF">2024-04-29T17:05:42Z</dcterms:created>
  <dcterms:modified xsi:type="dcterms:W3CDTF">2024-04-30T10:46:10Z</dcterms:modified>
  <cp:category/>
  <cp:version/>
  <cp:contentType/>
  <cp:contentStatus/>
</cp:coreProperties>
</file>